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" yWindow="540" windowWidth="28392" windowHeight="12552" tabRatio="522" activeTab="0"/>
  </bookViews>
  <sheets>
    <sheet name="Отчет" sheetId="1" r:id="rId1"/>
    <sheet name="ФБ справочно" sheetId="2" state="hidden" r:id="rId2"/>
  </sheets>
  <definedNames>
    <definedName name="_xlnm.Print_Titles" localSheetId="0">'Отчет'!$9:$11</definedName>
    <definedName name="_xlnm.Print_Area" localSheetId="0">'Отчет'!$A$2:$T$129</definedName>
  </definedNames>
  <calcPr fullCalcOnLoad="1"/>
</workbook>
</file>

<file path=xl/sharedStrings.xml><?xml version="1.0" encoding="utf-8"?>
<sst xmlns="http://schemas.openxmlformats.org/spreadsheetml/2006/main" count="409" uniqueCount="288">
  <si>
    <t>№</t>
  </si>
  <si>
    <t>1.1.1.</t>
  </si>
  <si>
    <t>2.1.1.</t>
  </si>
  <si>
    <t>2.1.2.</t>
  </si>
  <si>
    <t>1.1.</t>
  </si>
  <si>
    <t>1.2.</t>
  </si>
  <si>
    <t>2.2.1.</t>
  </si>
  <si>
    <t>2.2.2.</t>
  </si>
  <si>
    <t>2.2.3.</t>
  </si>
  <si>
    <t>2.2.</t>
  </si>
  <si>
    <t>2.1.</t>
  </si>
  <si>
    <t>Проведение историко-культурной экспертизы объектов культурного наследия</t>
  </si>
  <si>
    <t>Наименование  основного мероприятия, мероприятия основного мероприятия</t>
  </si>
  <si>
    <t>Объем финансового обеспечения Государственной программы в отчетном году, тыс.руб.</t>
  </si>
  <si>
    <t>Федеральный бюджет</t>
  </si>
  <si>
    <t>Областной бюджет</t>
  </si>
  <si>
    <t>Местные бюджеты</t>
  </si>
  <si>
    <t>Прочие источники</t>
  </si>
  <si>
    <t>Фактическое финансирование программы на отчетную дату (нарастающим итогом), тыс. руб.</t>
  </si>
  <si>
    <t>Выполнено на отчетную дату (нарастающим итогом), тыс. руб.</t>
  </si>
  <si>
    <t>Отчет о реализации государственной программы</t>
  </si>
  <si>
    <t>Ответственный исполнитель (ОИВ), соисполнитель, участник</t>
  </si>
  <si>
    <t>1.2.1.</t>
  </si>
  <si>
    <t>Обеспечение деятельности государственных музеев</t>
  </si>
  <si>
    <t>Обеспечение деятельности государственных библиотек</t>
  </si>
  <si>
    <t>Обеспечение деятельности государственных учреждений культуры, в сфере сохранения и развития народной культуры и самодеятельного творчества</t>
  </si>
  <si>
    <t>Поддержка декоративно-прикладного искусства и народных художественных промыслов</t>
  </si>
  <si>
    <t>Обеспечение деятельности ГКУ ЛО "Дирекция по сохранению объектов культурного наследия"</t>
  </si>
  <si>
    <t>1.</t>
  </si>
  <si>
    <t>в том числе субсидии органам местного самоуправления</t>
  </si>
  <si>
    <t>1.1.2.</t>
  </si>
  <si>
    <t>Модернизация библиотечного обслуживания</t>
  </si>
  <si>
    <t>Комплектование книжных фондов государственных и муниципальных библиотек</t>
  </si>
  <si>
    <t>1.3.</t>
  </si>
  <si>
    <t>1.3.1.</t>
  </si>
  <si>
    <t>Реализация библиотечных проектов для детской аудитории</t>
  </si>
  <si>
    <t>1.3.2.</t>
  </si>
  <si>
    <t>Реализация библиотечных проектов для взрослой аудитории</t>
  </si>
  <si>
    <t>2.</t>
  </si>
  <si>
    <t>Разработка предмета охраны и границ территорий объектов культурного наследия</t>
  </si>
  <si>
    <t>Обеспечение доступности музейных фондов</t>
  </si>
  <si>
    <t>Обеспечение деятельности государственных театров, концертных организаций</t>
  </si>
  <si>
    <t>Противодействие злоупотреблению наркотиками и их незаконному обороту</t>
  </si>
  <si>
    <t>Укрепление института семьи, духовно-нравственных традиций семейных отношений</t>
  </si>
  <si>
    <t>Реализация социально-культурных проектов муниципальных образований Ленинградской области</t>
  </si>
  <si>
    <t>Укрепление материально-технической базы подведомственных государственных учреждений</t>
  </si>
  <si>
    <t>Подготовка квалифицированных кадров, необходимых для сферы культуры</t>
  </si>
  <si>
    <t>Повышение заработной платы работникам муниципальных учреждений культуры</t>
  </si>
  <si>
    <t>Проведение конкурсов для учащихся муниципальных учреждений дополнительного образования в сфере культуры и искусства</t>
  </si>
  <si>
    <t>Укрепление материально-технической базы муниципальных учреждений дополнительного образования детей в сфере культуры и искусства</t>
  </si>
  <si>
    <t>Премирование победителей конкурсов</t>
  </si>
  <si>
    <t>Информатизация отрасли, модернизация средств по обработке и хранению информации в сфере культуры, в том числе для создания и распространения цифрового контента</t>
  </si>
  <si>
    <t>Организация функционирования независимой оценки качества работы учреждений, оказывающих социальные услуги в сфере культуры</t>
  </si>
  <si>
    <t>Управление делами Правительства Ленинградской области</t>
  </si>
  <si>
    <t>Оценка выполнения</t>
  </si>
  <si>
    <t>2.1.3.</t>
  </si>
  <si>
    <t>Строительство культурно-досугового центра на земельном участке, расположенном по адресу: Ленинградская область, Выборгский район, г.Приморск, улица Пушкинская аллея</t>
  </si>
  <si>
    <t>Организация творческих проектов, посвященных Великой Отечественной войне, а также патриотической направленности</t>
  </si>
  <si>
    <t>Создание модельных муниципальных библиотек</t>
  </si>
  <si>
    <t>Всего</t>
  </si>
  <si>
    <t>ФБ</t>
  </si>
  <si>
    <t>ОБ</t>
  </si>
  <si>
    <t>План</t>
  </si>
  <si>
    <t>Исп</t>
  </si>
  <si>
    <t>ВПЛ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</si>
  <si>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</si>
  <si>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</si>
  <si>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</si>
  <si>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</si>
  <si>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</si>
  <si>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</si>
  <si>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</si>
  <si>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</si>
  <si>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</si>
  <si>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</si>
  <si>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Культурно-досуговый центр по адресу: Ленинградская область, Всеволожский район, д.Новое Девяткино, ул.Школьная, д.6</t>
  </si>
  <si>
    <t>Создание виртуальных концертных залов</t>
  </si>
  <si>
    <t>Снабжение выставочных проектов цифровыми гидами в формате дополненной реальности</t>
  </si>
  <si>
    <t>Федеральный проект "Цифровая культура"</t>
  </si>
  <si>
    <t>Федеральный проект "Творческие люди"</t>
  </si>
  <si>
    <t>Федеральный проект "Культурная среда"</t>
  </si>
  <si>
    <t>1.4.</t>
  </si>
  <si>
    <t>1.4.1.</t>
  </si>
  <si>
    <t>Реализация выставочных проектов ведущих федеральных и региональных музеев на территории Ленинградской области</t>
  </si>
  <si>
    <t>2.1.4.</t>
  </si>
  <si>
    <t>ДопКР</t>
  </si>
  <si>
    <t>Объем финансового обеспечения Государственной программы в отчетном году согласно утвержденным ассигнованиям</t>
  </si>
  <si>
    <t>А</t>
  </si>
  <si>
    <t>Б</t>
  </si>
  <si>
    <t>В</t>
  </si>
  <si>
    <t>Г</t>
  </si>
  <si>
    <t>ГРБС</t>
  </si>
  <si>
    <t>Наименование государственной программы: "Развитие культуры в Ленинградской области"</t>
  </si>
  <si>
    <t xml:space="preserve"> т. 5394517  доп.7676</t>
  </si>
  <si>
    <t>15</t>
  </si>
  <si>
    <t>12 ОБ</t>
  </si>
  <si>
    <t>13 МБ</t>
  </si>
  <si>
    <t>11 ФБ</t>
  </si>
  <si>
    <t>8 ОБ</t>
  </si>
  <si>
    <t>9 МБ</t>
  </si>
  <si>
    <t>7 ФБ</t>
  </si>
  <si>
    <t>3 ФБ</t>
  </si>
  <si>
    <t>4 ОБ</t>
  </si>
  <si>
    <t>5 МБ</t>
  </si>
  <si>
    <t>16</t>
  </si>
  <si>
    <t>Сведения о достигнутых результатах</t>
  </si>
  <si>
    <t>Реконструкция детской школы искусств по адресу: г. Лодейное поле, пр. Ленина д.35, в рамках федерального проекта "Господдержка отрасли культуры"</t>
  </si>
  <si>
    <t>Ответственнный исполнитель: Комитет по культуре и туризму Ленинградской области</t>
  </si>
  <si>
    <t>Исп. Ананьин В.С. (комитет по культуре и туризму ЛО)</t>
  </si>
  <si>
    <t>Государственная поддержка организациям кинематографии на возмещение части затрат, связанных с производством кинофильмов на территории Ленинградской области</t>
  </si>
  <si>
    <t>Председатель комитета по культуре и туризму Ленинградской области</t>
  </si>
  <si>
    <t xml:space="preserve">Е.В. Чайковский </t>
  </si>
  <si>
    <t>____________________________________</t>
  </si>
  <si>
    <t>Исп. Зиньковская В.С. (комитет по сохранению культурного наследия ЛО)</t>
  </si>
  <si>
    <t>т. т. 5394264  (доп 3992)</t>
  </si>
  <si>
    <t>Проектная часть</t>
  </si>
  <si>
    <t>Комитет по культуре и туризму Ленинградской области (далее - ККТ ЛО), комитет по строительству Ленинградской области (далее - КС ЛО)</t>
  </si>
  <si>
    <t>Оснащение музыкальными инструментами детских школ искусств</t>
  </si>
  <si>
    <t>ККТ ЛО</t>
  </si>
  <si>
    <t>1.1.3.</t>
  </si>
  <si>
    <t>КС ЛО</t>
  </si>
  <si>
    <t>Комплекс мероприятий, направленный на достижение цели федерального проекта "Культурная среда"</t>
  </si>
  <si>
    <t>КС ЛО, ККТ ЛО</t>
  </si>
  <si>
    <t>1.2.2.</t>
  </si>
  <si>
    <t>Капитальный ремонт объектов культуры городских поселений Ленинградской области</t>
  </si>
  <si>
    <t>1.2.3.</t>
  </si>
  <si>
    <t>Капитальный ремонт культурно-досуговых учреждений, находящихся в собственности Ленинградской области</t>
  </si>
  <si>
    <t>1.2.4.</t>
  </si>
  <si>
    <t>Проектирование, строительство, реконструкция и приобретение объектов культуры</t>
  </si>
  <si>
    <t>1.2.4.1.</t>
  </si>
  <si>
    <t>Реконструкция здания начальной школы под МКОУ ДОД "Никольская детская школа искусств" и Никольскую городскую библиотеку"</t>
  </si>
  <si>
    <t>1.2.4.2.</t>
  </si>
  <si>
    <t>Реконструкция помещения бывшего здания Дома офицеров в г. Сертолово под ДШИ</t>
  </si>
  <si>
    <t>1.2.4.3.</t>
  </si>
  <si>
    <t>Строительство ДК в пос. Красный Бор Тосненского МР</t>
  </si>
  <si>
    <t>1.2.4.4.</t>
  </si>
  <si>
    <t>1.2.4.5.</t>
  </si>
  <si>
    <t>1.2.4.7.</t>
  </si>
  <si>
    <t>Строительство культурно-досугового центра II этап по адресу: Ленинградская область, Гатчинский район, пос. Тайцы, ул. Санаторская, дом 1а. Проектная численность учащихся - 200 человек</t>
  </si>
  <si>
    <t>ККТ ЛО, комитет по сохранению культурного наследия Ленинградской области (далее - КСКН ЛО)</t>
  </si>
  <si>
    <t>Поддержка театральных, музыкальных и кинофестивалей проводимых государственными учреждениями Ленинградской области</t>
  </si>
  <si>
    <t>КСКН ЛО</t>
  </si>
  <si>
    <t>1.3.3.</t>
  </si>
  <si>
    <t>Продвижение талантливой молодежи в сфере музыкального искусства</t>
  </si>
  <si>
    <t>1.3.4.</t>
  </si>
  <si>
    <t>Поддержка коллективов самодеятельного народного творчества, имеющих звание "заслуженный коллектив народного творчества"</t>
  </si>
  <si>
    <t>1.3.5.</t>
  </si>
  <si>
    <t>1.3.6.</t>
  </si>
  <si>
    <t>Государственная поддержка работников муниципальных учреждений культуры, находящихся на территориях сельских поселений</t>
  </si>
  <si>
    <t>1.3.7.</t>
  </si>
  <si>
    <t>Государственная поддержка муниципальных учреждений культуры, находящихся на территориях сельских поселений</t>
  </si>
  <si>
    <t>Комплекс мероприятий, направленный на достижение цели федерального проекта "Творческие люди"</t>
  </si>
  <si>
    <t>1.4.2.</t>
  </si>
  <si>
    <t>1.5.</t>
  </si>
  <si>
    <t>ККТ ЛО, КСКН ЛО</t>
  </si>
  <si>
    <t>1.5.1.</t>
  </si>
  <si>
    <t>1.5.2.</t>
  </si>
  <si>
    <t>1.6.</t>
  </si>
  <si>
    <t>Федеральный проект "Развитие искусства и творчества"</t>
  </si>
  <si>
    <t>1.6.1.</t>
  </si>
  <si>
    <t>1.7.</t>
  </si>
  <si>
    <t>Комплекс мероприятий, направленный на достижение цели федерального проекта "Сохранение культурного и исторического наследия"</t>
  </si>
  <si>
    <t>1.7.1.</t>
  </si>
  <si>
    <t>Реставрация недвижимых памятников истории и культуры (научно-исследовательские, проектно-сметные, ремонтно-реставрационные работы, археологические работы</t>
  </si>
  <si>
    <t>1.7.2.</t>
  </si>
  <si>
    <t>Процессная часть</t>
  </si>
  <si>
    <t>Комплекс процессных мероприятий "Создание условий для развития библиотечного дела и популяризации чтения"</t>
  </si>
  <si>
    <t>2.1.5.</t>
  </si>
  <si>
    <t>Комплекс процессных мероприятий "Создание условий для сохранения культурного и исторического наследия"</t>
  </si>
  <si>
    <t>Проектирование зон охраны</t>
  </si>
  <si>
    <t>2.3.</t>
  </si>
  <si>
    <t>Комплекс процессных мероприятий "Создание условий для развития музейного дела"</t>
  </si>
  <si>
    <t>2.3.1.</t>
  </si>
  <si>
    <t>2.3.2.</t>
  </si>
  <si>
    <t>Содержание и обеспечение сохранности обьектов недвижимости</t>
  </si>
  <si>
    <t>2.3.3.</t>
  </si>
  <si>
    <t>2.3.4.</t>
  </si>
  <si>
    <t>Реставрация и реэкспозиция мемориальных пушкинских музеев и музеев-заповедников</t>
  </si>
  <si>
    <t>2.4.</t>
  </si>
  <si>
    <t>Комплекс процессных мероприятий "Создание условий для развития искусства и творчества"</t>
  </si>
  <si>
    <t>2.4.1.</t>
  </si>
  <si>
    <t>2.4.2.</t>
  </si>
  <si>
    <t>2.4.3.</t>
  </si>
  <si>
    <t>2.4.4.</t>
  </si>
  <si>
    <t>2.4.5.</t>
  </si>
  <si>
    <t>2.4.6.</t>
  </si>
  <si>
    <t>2.4.7.</t>
  </si>
  <si>
    <t>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</t>
  </si>
  <si>
    <t>2.4.8.</t>
  </si>
  <si>
    <t>2.4.9.</t>
  </si>
  <si>
    <t>2.4.10.</t>
  </si>
  <si>
    <t>2.4.11.</t>
  </si>
  <si>
    <t>2.4.12.</t>
  </si>
  <si>
    <t>Поддержка и организация проектов, направленных на развитие традиционной культуры ЛО</t>
  </si>
  <si>
    <t>2.5.</t>
  </si>
  <si>
    <t>Комплекс процессных мероприятий "Развитие и сохранение кадрового потенциала работников в учреждениях культуры"</t>
  </si>
  <si>
    <t>2.5.1.</t>
  </si>
  <si>
    <t>2.5.2.</t>
  </si>
  <si>
    <t>2.6.</t>
  </si>
  <si>
    <t>Комплекс процессных мероприятий "Создание условий для развития парковых территорий"</t>
  </si>
  <si>
    <t>2.6.1.</t>
  </si>
  <si>
    <t>Обеспечение деятельности государственного бюджетного учреждения культуры Ленинградской области "Парковое агентство"</t>
  </si>
  <si>
    <t>2.6.2.</t>
  </si>
  <si>
    <t>Обеспечение сохранности, благоустройства и доступности парков</t>
  </si>
  <si>
    <t>2.7.</t>
  </si>
  <si>
    <t>Комплекс процессных мероприятий "Обеспечение деятельности в системе управления сферой культуры"</t>
  </si>
  <si>
    <t>ККТ ЛО, КСКН ЛО, Управление делами Правительства Ленинградской области</t>
  </si>
  <si>
    <t>2.7.1.</t>
  </si>
  <si>
    <t>Подготовка и проведение торжественных мероприятий, посвященных значимым событиям истории России и Ленинградской области</t>
  </si>
  <si>
    <t>2.7.2.</t>
  </si>
  <si>
    <t>2.7.3.</t>
  </si>
  <si>
    <t>2.7.4.</t>
  </si>
  <si>
    <t>Иные областные мероприятия в сфере культуры организационного характера (приобретение сувенирной, цвветочной продукции, издательская, полиграфическая деятельность)</t>
  </si>
  <si>
    <t>в том числе реализуемые ККТ ЛО</t>
  </si>
  <si>
    <t>в том числе реализуемые КСКН ЛО</t>
  </si>
  <si>
    <t>2.7.5.</t>
  </si>
  <si>
    <t>Увековечение памяти выдающихся личностей и знаменательных событий Ленинградской области</t>
  </si>
  <si>
    <t>Всего по государственной программе</t>
  </si>
  <si>
    <t>Итого по ККТ ЛО</t>
  </si>
  <si>
    <t>Итого по КСКН ЛО</t>
  </si>
  <si>
    <t>Итого по КС ЛО</t>
  </si>
  <si>
    <t>Итого по Управлению делами Правительства Ленинградской области</t>
  </si>
  <si>
    <t>0500114000</t>
  </si>
  <si>
    <t>0500120416</t>
  </si>
  <si>
    <t>0500210101</t>
  </si>
  <si>
    <t>0500210102</t>
  </si>
  <si>
    <t>0500210509</t>
  </si>
  <si>
    <t>0500220412</t>
  </si>
  <si>
    <t>0500220504</t>
  </si>
  <si>
    <t>0500220505</t>
  </si>
  <si>
    <t>0500220506</t>
  </si>
  <si>
    <t>0500220513</t>
  </si>
  <si>
    <t>0500310102</t>
  </si>
  <si>
    <t>0500310122</t>
  </si>
  <si>
    <t>0500310313</t>
  </si>
  <si>
    <t>0500310403</t>
  </si>
  <si>
    <t>0500310501</t>
  </si>
  <si>
    <t>0500310506</t>
  </si>
  <si>
    <t>0500310507</t>
  </si>
  <si>
    <t>0500510517</t>
  </si>
  <si>
    <t>0500410102</t>
  </si>
  <si>
    <t>0500410501</t>
  </si>
  <si>
    <t>0500510518</t>
  </si>
  <si>
    <t>0500610101</t>
  </si>
  <si>
    <t>0500710301</t>
  </si>
  <si>
    <t>0500710302</t>
  </si>
  <si>
    <t>0504010101</t>
  </si>
  <si>
    <t>0504010102</t>
  </si>
  <si>
    <t>0504010201</t>
  </si>
  <si>
    <t>0504010301</t>
  </si>
  <si>
    <t>0504010302</t>
  </si>
  <si>
    <t>0504110102</t>
  </si>
  <si>
    <t>0504110201</t>
  </si>
  <si>
    <t>0504110202</t>
  </si>
  <si>
    <t>0504210101</t>
  </si>
  <si>
    <t>0504210112</t>
  </si>
  <si>
    <t>0504210201</t>
  </si>
  <si>
    <t>0504210202</t>
  </si>
  <si>
    <t>0504310101</t>
  </si>
  <si>
    <t>0504310208</t>
  </si>
  <si>
    <t>0504310301</t>
  </si>
  <si>
    <t>0504310302</t>
  </si>
  <si>
    <t>0504310303</t>
  </si>
  <si>
    <t>0504310401</t>
  </si>
  <si>
    <t>0504310402</t>
  </si>
  <si>
    <t>0504310403</t>
  </si>
  <si>
    <t>0504310405</t>
  </si>
  <si>
    <t>0504310406</t>
  </si>
  <si>
    <t>0504310407</t>
  </si>
  <si>
    <t>0504310408</t>
  </si>
  <si>
    <t>0504610204</t>
  </si>
  <si>
    <t>0504610205</t>
  </si>
  <si>
    <t>0504410107</t>
  </si>
  <si>
    <t>0504410108</t>
  </si>
  <si>
    <t>0504510403</t>
  </si>
  <si>
    <t>0504510504</t>
  </si>
  <si>
    <t>0504510505</t>
  </si>
  <si>
    <t>0504510900</t>
  </si>
  <si>
    <t>Кроме того, за счет остатков прошлых лет</t>
  </si>
  <si>
    <t>Отчетный период: январь-март 2023 года</t>
  </si>
  <si>
    <t>1.1.4.</t>
  </si>
  <si>
    <t>1.1.5.</t>
  </si>
  <si>
    <t>Оснащение региональных театров</t>
  </si>
  <si>
    <t>Техническое оснащение региональных и муниципальных музеев</t>
  </si>
  <si>
    <t xml:space="preserve">проведена 1 выставка -«Россика. Иностранные портретисты XIX века»  </t>
  </si>
  <si>
    <t xml:space="preserve">Объект - Ленинградская область, г. Гатчина, ул. Соборная, д.26:
Проведение первоочередных противоаварийных мероприятий по живописи на объекте культурного наследия федерального значения «Собор Петра и Павла», сер. XIX в., (готовность 100%)
Разработка проектно-сметной документации по реставрации монументальной живописи и иконостаса (готовность 45%)
Ведение научного руководства и авторского надзора при проведении ремонтно-реставрационных работ, Строительный контроль (технический надзор) при проведении ремонтно-реставрационных работ
</t>
  </si>
  <si>
    <t xml:space="preserve">Создание экспозиции в музее "В этом доме в 1941-43 гг. находился штаб автомобилистов осуществляющих автоперевозки через Ладожское озеро по "Дороге жизни". На доме установлена памятная доска" </t>
  </si>
  <si>
    <t>279672 посетителя музеев, 
75 выставок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</si>
</sst>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0.00;\-;@"/>
    <numFmt numFmtId="173" formatCode="#,##0.00_ ;\-#,##0.00\ 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_ ;\-#,##0.00000\ "/>
    <numFmt numFmtId="180" formatCode="#,##0.00000"/>
    <numFmt numFmtId="181" formatCode="#,##0.00###"/>
    <numFmt numFmtId="182" formatCode="#,##0.00##"/>
    <numFmt numFmtId="183" formatCode="#,##0.00#"/>
    <numFmt numFmtId="184" formatCode="#,##0.00####"/>
    <numFmt numFmtId="185" formatCode="#,##0.00#####"/>
    <numFmt numFmtId="186" formatCode="#,##0.000"/>
    <numFmt numFmtId="187" formatCode="#,##0.0000"/>
    <numFmt numFmtId="188" formatCode="#,##0.000000"/>
    <numFmt numFmtId="189" formatCode="#,##0.0"/>
    <numFmt numFmtId="190" formatCode="#,##0.00######"/>
    <numFmt numFmtId="191" formatCode="#,##0.00#######"/>
    <numFmt numFmtId="192" formatCode="#,##0.00########"/>
    <numFmt numFmtId="193" formatCode="#,##0.00#########"/>
    <numFmt numFmtId="194" formatCode="0.0"/>
    <numFmt numFmtId="195" formatCode="#,##0.0000000"/>
    <numFmt numFmtId="196" formatCode="#,##0.00000000"/>
    <numFmt numFmtId="197" formatCode="[$-FC19]d\ mmmm\ yyyy\ &quot;г.&quot;"/>
    <numFmt numFmtId="198" formatCode="#,##0.00##########"/>
    <numFmt numFmtId="199" formatCode="#,##0.00###########"/>
    <numFmt numFmtId="200" formatCode="#,##0.00############"/>
    <numFmt numFmtId="201" formatCode="#,##0.00#############"/>
    <numFmt numFmtId="202" formatCode="#,##0.00##############"/>
    <numFmt numFmtId="203" formatCode="#,##0.00###############"/>
    <numFmt numFmtId="204" formatCode="0.0%"/>
    <numFmt numFmtId="205" formatCode="_(* #,##0.00_);_(* \(#,##0.00\);_(* &quot;-&quot;??_);_(@_)"/>
    <numFmt numFmtId="206" formatCode="#,##0.00\ _₽"/>
    <numFmt numFmtId="207" formatCode="_-* #,##0.000_р_._-;\-* #,##0.000_р_._-;_-* &quot;-&quot;??_р_._-;_-@_-"/>
    <numFmt numFmtId="208" formatCode="_-* #,##0.0000_р_._-;\-* #,##0.0000_р_._-;_-* &quot;-&quot;??_р_._-;_-@_-"/>
    <numFmt numFmtId="209" formatCode="_-* #,##0.0_р_._-;\-* #,##0.0_р_._-;_-* &quot;-&quot;??_р_._-;_-@_-"/>
    <numFmt numFmtId="210" formatCode="_-* #,##0_р_._-;\-* #,##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13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rgb="FFFFFF00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0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172" fontId="6" fillId="33" borderId="0" xfId="0" applyNumberFormat="1" applyFont="1" applyFill="1" applyAlignment="1">
      <alignment horizontal="center" vertical="center" wrapText="1"/>
    </xf>
    <xf numFmtId="0" fontId="61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33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2" fillId="33" borderId="0" xfId="0" applyNumberFormat="1" applyFont="1" applyFill="1" applyAlignment="1">
      <alignment horizontal="center" vertical="center"/>
    </xf>
    <xf numFmtId="4" fontId="62" fillId="33" borderId="0" xfId="0" applyNumberFormat="1" applyFont="1" applyFill="1" applyAlignment="1">
      <alignment vertical="center"/>
    </xf>
    <xf numFmtId="0" fontId="63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2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171" fontId="6" fillId="33" borderId="10" xfId="66" applyFont="1" applyFill="1" applyBorder="1" applyAlignment="1">
      <alignment horizontal="center" vertical="center" readingOrder="1"/>
    </xf>
    <xf numFmtId="171" fontId="64" fillId="33" borderId="10" xfId="66" applyFont="1" applyFill="1" applyBorder="1" applyAlignment="1">
      <alignment horizontal="center" vertical="center" readingOrder="1"/>
    </xf>
    <xf numFmtId="171" fontId="3" fillId="33" borderId="10" xfId="66" applyFont="1" applyFill="1" applyBorder="1" applyAlignment="1">
      <alignment horizontal="center" vertical="center"/>
    </xf>
    <xf numFmtId="171" fontId="2" fillId="33" borderId="0" xfId="66" applyFont="1" applyFill="1" applyAlignment="1">
      <alignment horizontal="center" vertical="center"/>
    </xf>
    <xf numFmtId="171" fontId="9" fillId="33" borderId="0" xfId="66" applyFont="1" applyFill="1" applyAlignment="1">
      <alignment horizontal="center" vertical="center"/>
    </xf>
    <xf numFmtId="171" fontId="6" fillId="33" borderId="0" xfId="66" applyFont="1" applyFill="1" applyAlignment="1">
      <alignment vertical="center"/>
    </xf>
    <xf numFmtId="171" fontId="62" fillId="33" borderId="0" xfId="66" applyFont="1" applyFill="1" applyBorder="1" applyAlignment="1">
      <alignment horizontal="center" vertical="center"/>
    </xf>
    <xf numFmtId="171" fontId="65" fillId="33" borderId="0" xfId="66" applyFont="1" applyFill="1" applyBorder="1" applyAlignment="1">
      <alignment horizontal="center" vertical="center"/>
    </xf>
    <xf numFmtId="171" fontId="62" fillId="33" borderId="0" xfId="66" applyFont="1" applyFill="1" applyBorder="1" applyAlignment="1">
      <alignment horizontal="center" vertical="center" wrapText="1"/>
    </xf>
    <xf numFmtId="171" fontId="62" fillId="33" borderId="0" xfId="66" applyFont="1" applyFill="1" applyAlignment="1">
      <alignment horizontal="center" vertical="center"/>
    </xf>
    <xf numFmtId="171" fontId="65" fillId="33" borderId="0" xfId="66" applyFont="1" applyFill="1" applyBorder="1" applyAlignment="1">
      <alignment horizontal="center" vertical="center" wrapText="1"/>
    </xf>
    <xf numFmtId="171" fontId="65" fillId="33" borderId="0" xfId="66" applyFont="1" applyFill="1" applyBorder="1" applyAlignment="1">
      <alignment vertical="top" wrapText="1"/>
    </xf>
    <xf numFmtId="171" fontId="6" fillId="33" borderId="0" xfId="66" applyFont="1" applyFill="1" applyBorder="1" applyAlignment="1">
      <alignment horizontal="center" vertical="center"/>
    </xf>
    <xf numFmtId="0" fontId="66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171" fontId="7" fillId="33" borderId="10" xfId="66" applyFont="1" applyFill="1" applyBorder="1" applyAlignment="1">
      <alignment horizontal="center" vertical="center"/>
    </xf>
    <xf numFmtId="4" fontId="63" fillId="33" borderId="0" xfId="0" applyNumberFormat="1" applyFont="1" applyFill="1" applyAlignment="1">
      <alignment vertical="center"/>
    </xf>
    <xf numFmtId="171" fontId="66" fillId="33" borderId="0" xfId="66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71" fontId="2" fillId="33" borderId="10" xfId="66" applyFont="1" applyFill="1" applyBorder="1" applyAlignment="1">
      <alignment horizontal="center" vertical="center"/>
    </xf>
    <xf numFmtId="49" fontId="6" fillId="33" borderId="10" xfId="66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7" fillId="33" borderId="10" xfId="0" applyNumberFormat="1" applyFont="1" applyFill="1" applyBorder="1" applyAlignment="1">
      <alignment horizontal="center" vertical="center" wrapText="1" readingOrder="1"/>
    </xf>
    <xf numFmtId="4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 readingOrder="1"/>
    </xf>
    <xf numFmtId="0" fontId="67" fillId="33" borderId="10" xfId="0" applyFont="1" applyFill="1" applyBorder="1" applyAlignment="1">
      <alignment vertical="center" wrapText="1"/>
    </xf>
    <xf numFmtId="171" fontId="7" fillId="33" borderId="10" xfId="66" applyFont="1" applyFill="1" applyBorder="1" applyAlignment="1">
      <alignment horizontal="center" vertical="center" readingOrder="1"/>
    </xf>
    <xf numFmtId="0" fontId="68" fillId="33" borderId="10" xfId="0" applyFont="1" applyFill="1" applyBorder="1" applyAlignment="1">
      <alignment horizontal="left" vertical="center"/>
    </xf>
    <xf numFmtId="171" fontId="10" fillId="33" borderId="10" xfId="66" applyFont="1" applyFill="1" applyBorder="1" applyAlignment="1">
      <alignment horizontal="center" vertical="center" readingOrder="1"/>
    </xf>
    <xf numFmtId="181" fontId="67" fillId="33" borderId="10" xfId="0" applyNumberFormat="1" applyFont="1" applyFill="1" applyBorder="1" applyAlignment="1">
      <alignment horizontal="center" vertical="center" readingOrder="1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 wrapText="1" readingOrder="1"/>
    </xf>
    <xf numFmtId="171" fontId="6" fillId="33" borderId="10" xfId="66" applyFont="1" applyFill="1" applyBorder="1" applyAlignment="1">
      <alignment horizontal="center" vertical="center" wrapText="1"/>
    </xf>
    <xf numFmtId="171" fontId="6" fillId="33" borderId="0" xfId="66" applyFont="1" applyFill="1" applyAlignment="1">
      <alignment horizontal="center" vertical="center"/>
    </xf>
    <xf numFmtId="4" fontId="67" fillId="33" borderId="10" xfId="66" applyNumberFormat="1" applyFont="1" applyFill="1" applyBorder="1" applyAlignment="1">
      <alignment horizontal="center" vertical="center" wrapText="1" readingOrder="1"/>
    </xf>
    <xf numFmtId="4" fontId="6" fillId="33" borderId="10" xfId="0" applyNumberFormat="1" applyFont="1" applyFill="1" applyBorder="1" applyAlignment="1">
      <alignment horizontal="center" vertical="center" readingOrder="1"/>
    </xf>
    <xf numFmtId="0" fontId="64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71" fontId="64" fillId="33" borderId="10" xfId="66" applyFont="1" applyFill="1" applyBorder="1" applyAlignment="1">
      <alignment horizontal="center" vertical="center" wrapText="1"/>
    </xf>
    <xf numFmtId="171" fontId="6" fillId="33" borderId="10" xfId="66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171" fontId="68" fillId="33" borderId="10" xfId="66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171" fontId="7" fillId="33" borderId="10" xfId="66" applyFont="1" applyFill="1" applyBorder="1" applyAlignment="1">
      <alignment horizontal="center" vertical="center" wrapText="1"/>
    </xf>
    <xf numFmtId="171" fontId="7" fillId="33" borderId="10" xfId="66" applyFont="1" applyFill="1" applyBorder="1" applyAlignment="1">
      <alignment horizontal="center" vertical="center" wrapText="1" readingOrder="1"/>
    </xf>
    <xf numFmtId="171" fontId="64" fillId="33" borderId="10" xfId="66" applyFont="1" applyFill="1" applyBorder="1" applyAlignment="1">
      <alignment horizontal="center" vertical="center" wrapText="1" readingOrder="1"/>
    </xf>
    <xf numFmtId="171" fontId="67" fillId="33" borderId="10" xfId="66" applyFont="1" applyFill="1" applyBorder="1" applyAlignment="1">
      <alignment horizontal="center" vertical="center" wrapText="1" readingOrder="1"/>
    </xf>
    <xf numFmtId="0" fontId="0" fillId="33" borderId="10" xfId="0" applyFont="1" applyFill="1" applyBorder="1" applyAlignment="1">
      <alignment wrapText="1"/>
    </xf>
    <xf numFmtId="0" fontId="67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171" fontId="6" fillId="33" borderId="0" xfId="66" applyFont="1" applyFill="1" applyAlignment="1">
      <alignment horizontal="center" vertical="center"/>
    </xf>
    <xf numFmtId="171" fontId="6" fillId="33" borderId="10" xfId="66" applyFont="1" applyFill="1" applyBorder="1" applyAlignment="1">
      <alignment horizontal="center" vertical="center" wrapText="1"/>
    </xf>
    <xf numFmtId="171" fontId="64" fillId="33" borderId="10" xfId="66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1" fontId="64" fillId="0" borderId="10" xfId="66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1" fontId="7" fillId="0" borderId="10" xfId="66" applyFont="1" applyFill="1" applyBorder="1" applyAlignment="1">
      <alignment horizontal="center" vertical="center"/>
    </xf>
    <xf numFmtId="173" fontId="7" fillId="0" borderId="10" xfId="66" applyNumberFormat="1" applyFont="1" applyFill="1" applyBorder="1" applyAlignment="1">
      <alignment horizontal="center" vertical="center"/>
    </xf>
    <xf numFmtId="173" fontId="6" fillId="0" borderId="10" xfId="66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 wrapText="1"/>
    </xf>
    <xf numFmtId="171" fontId="2" fillId="0" borderId="10" xfId="66" applyFont="1" applyFill="1" applyBorder="1" applyAlignment="1">
      <alignment horizontal="center" vertical="center"/>
    </xf>
    <xf numFmtId="171" fontId="67" fillId="0" borderId="10" xfId="66" applyFont="1" applyFill="1" applyBorder="1" applyAlignment="1">
      <alignment horizontal="center" vertical="center" wrapText="1"/>
    </xf>
    <xf numFmtId="171" fontId="6" fillId="0" borderId="10" xfId="66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171" fontId="71" fillId="0" borderId="10" xfId="66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71" fontId="11" fillId="0" borderId="10" xfId="66" applyFont="1" applyFill="1" applyBorder="1" applyAlignment="1">
      <alignment horizontal="center" vertical="center"/>
    </xf>
    <xf numFmtId="171" fontId="68" fillId="0" borderId="10" xfId="66" applyFont="1" applyFill="1" applyBorder="1" applyAlignment="1">
      <alignment horizontal="center" vertical="center" wrapText="1"/>
    </xf>
    <xf numFmtId="171" fontId="10" fillId="0" borderId="10" xfId="66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vertical="center" wrapText="1"/>
    </xf>
    <xf numFmtId="171" fontId="71" fillId="0" borderId="10" xfId="66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 wrapText="1"/>
    </xf>
    <xf numFmtId="173" fontId="64" fillId="0" borderId="10" xfId="66" applyNumberFormat="1" applyFont="1" applyFill="1" applyBorder="1" applyAlignment="1">
      <alignment horizontal="center" vertical="center" wrapText="1"/>
    </xf>
    <xf numFmtId="173" fontId="67" fillId="0" borderId="10" xfId="66" applyNumberFormat="1" applyFont="1" applyFill="1" applyBorder="1" applyAlignment="1">
      <alignment horizontal="center" vertical="center" wrapText="1"/>
    </xf>
    <xf numFmtId="173" fontId="7" fillId="0" borderId="10" xfId="66" applyNumberFormat="1" applyFont="1" applyFill="1" applyBorder="1" applyAlignment="1">
      <alignment horizontal="center" vertical="center" wrapText="1"/>
    </xf>
    <xf numFmtId="171" fontId="6" fillId="0" borderId="10" xfId="66" applyFont="1" applyFill="1" applyBorder="1" applyAlignment="1">
      <alignment horizontal="center" vertical="center" readingOrder="1"/>
    </xf>
    <xf numFmtId="173" fontId="6" fillId="0" borderId="10" xfId="66" applyNumberFormat="1" applyFont="1" applyFill="1" applyBorder="1" applyAlignment="1">
      <alignment horizontal="center" vertical="center" readingOrder="1"/>
    </xf>
    <xf numFmtId="173" fontId="7" fillId="0" borderId="10" xfId="66" applyNumberFormat="1" applyFont="1" applyFill="1" applyBorder="1" applyAlignment="1">
      <alignment horizontal="center" vertical="center" wrapText="1" readingOrder="1"/>
    </xf>
    <xf numFmtId="171" fontId="64" fillId="0" borderId="10" xfId="66" applyFont="1" applyFill="1" applyBorder="1" applyAlignment="1">
      <alignment horizontal="center" vertical="center" wrapText="1" readingOrder="1"/>
    </xf>
    <xf numFmtId="173" fontId="64" fillId="0" borderId="10" xfId="66" applyNumberFormat="1" applyFont="1" applyFill="1" applyBorder="1" applyAlignment="1">
      <alignment horizontal="center" vertical="center" wrapText="1" readingOrder="1"/>
    </xf>
    <xf numFmtId="173" fontId="67" fillId="0" borderId="10" xfId="66" applyNumberFormat="1" applyFont="1" applyFill="1" applyBorder="1" applyAlignment="1">
      <alignment horizontal="center" vertical="center" wrapText="1" readingOrder="1"/>
    </xf>
    <xf numFmtId="171" fontId="6" fillId="0" borderId="10" xfId="66" applyFont="1" applyFill="1" applyBorder="1" applyAlignment="1">
      <alignment horizontal="center" vertical="center" wrapText="1" readingOrder="1"/>
    </xf>
    <xf numFmtId="173" fontId="6" fillId="0" borderId="10" xfId="66" applyNumberFormat="1" applyFont="1" applyFill="1" applyBorder="1" applyAlignment="1">
      <alignment horizontal="center" vertical="center" wrapText="1" readingOrder="1"/>
    </xf>
    <xf numFmtId="171" fontId="67" fillId="0" borderId="10" xfId="66" applyFont="1" applyFill="1" applyBorder="1" applyAlignment="1">
      <alignment horizontal="center" vertical="center" wrapText="1" readingOrder="1"/>
    </xf>
    <xf numFmtId="171" fontId="67" fillId="0" borderId="10" xfId="66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1" fontId="7" fillId="0" borderId="10" xfId="66" applyFont="1" applyFill="1" applyBorder="1" applyAlignment="1">
      <alignment horizontal="center" vertical="center" readingOrder="1"/>
    </xf>
    <xf numFmtId="173" fontId="7" fillId="0" borderId="10" xfId="66" applyNumberFormat="1" applyFont="1" applyFill="1" applyBorder="1" applyAlignment="1">
      <alignment horizontal="center" vertical="center" readingOrder="1"/>
    </xf>
    <xf numFmtId="0" fontId="67" fillId="0" borderId="10" xfId="0" applyFont="1" applyFill="1" applyBorder="1" applyAlignment="1">
      <alignment horizontal="left" vertical="center"/>
    </xf>
    <xf numFmtId="171" fontId="64" fillId="0" borderId="10" xfId="66" applyFont="1" applyFill="1" applyBorder="1" applyAlignment="1">
      <alignment horizontal="center" vertical="center" readingOrder="1"/>
    </xf>
    <xf numFmtId="173" fontId="64" fillId="0" borderId="10" xfId="66" applyNumberFormat="1" applyFont="1" applyFill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left" vertical="center" wrapText="1"/>
    </xf>
    <xf numFmtId="171" fontId="64" fillId="0" borderId="10" xfId="66" applyFont="1" applyFill="1" applyBorder="1" applyAlignment="1">
      <alignment horizontal="center" vertical="center"/>
    </xf>
    <xf numFmtId="171" fontId="67" fillId="0" borderId="10" xfId="66" applyFont="1" applyFill="1" applyBorder="1" applyAlignment="1">
      <alignment horizontal="center" vertical="center" readingOrder="1"/>
    </xf>
    <xf numFmtId="173" fontId="67" fillId="0" borderId="10" xfId="66" applyNumberFormat="1" applyFont="1" applyFill="1" applyBorder="1" applyAlignment="1">
      <alignment horizontal="center" vertical="center" readingOrder="1"/>
    </xf>
    <xf numFmtId="171" fontId="71" fillId="0" borderId="10" xfId="66" applyFont="1" applyFill="1" applyBorder="1" applyAlignment="1">
      <alignment horizontal="center" vertical="center" readingOrder="1"/>
    </xf>
    <xf numFmtId="0" fontId="67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1" fontId="6" fillId="33" borderId="0" xfId="66" applyFont="1" applyFill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 readingOrder="1"/>
    </xf>
    <xf numFmtId="4" fontId="67" fillId="33" borderId="10" xfId="66" applyNumberFormat="1" applyFont="1" applyFill="1" applyBorder="1" applyAlignment="1">
      <alignment horizontal="center" vertical="center" wrapText="1" readingOrder="1"/>
    </xf>
    <xf numFmtId="4" fontId="6" fillId="33" borderId="10" xfId="0" applyNumberFormat="1" applyFont="1" applyFill="1" applyBorder="1" applyAlignment="1">
      <alignment horizontal="center" vertical="center" readingOrder="1"/>
    </xf>
    <xf numFmtId="171" fontId="6" fillId="33" borderId="10" xfId="66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172" fontId="6" fillId="33" borderId="10" xfId="0" applyNumberFormat="1" applyFont="1" applyFill="1" applyBorder="1" applyAlignment="1">
      <alignment horizontal="center" vertical="center" wrapText="1"/>
    </xf>
    <xf numFmtId="171" fontId="2" fillId="33" borderId="10" xfId="66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Таблица4" displayName="Таблица4" ref="A4:J25" comment="" totalsRowShown="0">
  <autoFilter ref="A4:J25"/>
  <tableColumns count="10">
    <tableColumn id="1" name="1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9"/>
  <sheetViews>
    <sheetView tabSelected="1" view="pageBreakPreview" zoomScale="60" zoomScaleNormal="85" zoomScalePageLayoutView="70" workbookViewId="0" topLeftCell="K1">
      <pane ySplit="10" topLeftCell="A42" activePane="bottomLeft" state="frozen"/>
      <selection pane="topLeft" activeCell="A1" sqref="A1"/>
      <selection pane="bottomLeft" activeCell="T42" sqref="T42"/>
    </sheetView>
  </sheetViews>
  <sheetFormatPr defaultColWidth="9.140625" defaultRowHeight="15"/>
  <cols>
    <col min="1" max="1" width="8.7109375" style="6" customWidth="1"/>
    <col min="2" max="2" width="32.140625" style="1" customWidth="1"/>
    <col min="3" max="3" width="23.7109375" style="1" customWidth="1"/>
    <col min="4" max="4" width="11.7109375" style="22" hidden="1" customWidth="1"/>
    <col min="5" max="5" width="15.28125" style="68" hidden="1" customWidth="1"/>
    <col min="6" max="6" width="17.28125" style="68" hidden="1" customWidth="1"/>
    <col min="7" max="7" width="17.140625" style="68" hidden="1" customWidth="1"/>
    <col min="8" max="8" width="16.8515625" style="68" customWidth="1"/>
    <col min="9" max="9" width="16.8515625" style="87" customWidth="1"/>
    <col min="10" max="10" width="14.8515625" style="68" customWidth="1"/>
    <col min="11" max="12" width="13.7109375" style="68" customWidth="1"/>
    <col min="13" max="13" width="15.28125" style="68" customWidth="1"/>
    <col min="14" max="14" width="14.57421875" style="68" customWidth="1"/>
    <col min="15" max="15" width="13.7109375" style="68" customWidth="1"/>
    <col min="16" max="16" width="14.421875" style="68" customWidth="1"/>
    <col min="17" max="17" width="15.28125" style="68" customWidth="1"/>
    <col min="18" max="18" width="14.7109375" style="68" customWidth="1"/>
    <col min="19" max="19" width="13.7109375" style="68" customWidth="1"/>
    <col min="20" max="20" width="60.7109375" style="14" customWidth="1"/>
    <col min="21" max="21" width="15.28125" style="7" customWidth="1"/>
    <col min="22" max="22" width="9.28125" style="18" customWidth="1"/>
    <col min="23" max="23" width="10.140625" style="19" customWidth="1"/>
    <col min="24" max="16384" width="9.140625" style="1" customWidth="1"/>
  </cols>
  <sheetData>
    <row r="1" spans="1:21" ht="15">
      <c r="A1" s="9">
        <v>1</v>
      </c>
      <c r="B1" s="9">
        <v>2</v>
      </c>
      <c r="C1" s="9" t="s">
        <v>91</v>
      </c>
      <c r="D1" s="9" t="s">
        <v>87</v>
      </c>
      <c r="E1" s="27" t="s">
        <v>88</v>
      </c>
      <c r="F1" s="27" t="s">
        <v>89</v>
      </c>
      <c r="G1" s="27" t="s">
        <v>90</v>
      </c>
      <c r="H1" s="41" t="s">
        <v>101</v>
      </c>
      <c r="I1" s="41" t="s">
        <v>102</v>
      </c>
      <c r="J1" s="41" t="s">
        <v>103</v>
      </c>
      <c r="K1" s="41">
        <v>6</v>
      </c>
      <c r="L1" s="41" t="s">
        <v>100</v>
      </c>
      <c r="M1" s="41" t="s">
        <v>98</v>
      </c>
      <c r="N1" s="41" t="s">
        <v>99</v>
      </c>
      <c r="O1" s="41">
        <v>10</v>
      </c>
      <c r="P1" s="41" t="s">
        <v>97</v>
      </c>
      <c r="Q1" s="41" t="s">
        <v>95</v>
      </c>
      <c r="R1" s="41" t="s">
        <v>96</v>
      </c>
      <c r="S1" s="41">
        <v>14</v>
      </c>
      <c r="T1" s="39"/>
      <c r="U1" s="15" t="s">
        <v>94</v>
      </c>
    </row>
    <row r="2" spans="1:21" ht="18">
      <c r="A2" s="168" t="s">
        <v>20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62"/>
      <c r="U2" s="11"/>
    </row>
    <row r="3" spans="1:20" ht="15">
      <c r="A3" s="2"/>
      <c r="B3" s="3"/>
      <c r="C3" s="3"/>
      <c r="D3" s="65"/>
      <c r="E3" s="28"/>
      <c r="F3" s="28"/>
      <c r="G3" s="28"/>
      <c r="T3" s="13"/>
    </row>
    <row r="4" spans="1:20" ht="15">
      <c r="A4" s="162" t="s">
        <v>92</v>
      </c>
      <c r="B4" s="162"/>
      <c r="C4" s="162"/>
      <c r="D4" s="162"/>
      <c r="E4" s="162"/>
      <c r="F4" s="162"/>
      <c r="G4" s="163"/>
      <c r="H4" s="163"/>
      <c r="I4" s="163"/>
      <c r="J4" s="163"/>
      <c r="K4" s="163"/>
      <c r="T4" s="13"/>
    </row>
    <row r="5" spans="1:20" ht="15">
      <c r="A5" s="162" t="s">
        <v>279</v>
      </c>
      <c r="B5" s="162"/>
      <c r="C5" s="162"/>
      <c r="D5" s="162"/>
      <c r="E5" s="163"/>
      <c r="F5" s="163"/>
      <c r="G5" s="163"/>
      <c r="H5" s="163"/>
      <c r="I5" s="163"/>
      <c r="J5" s="163"/>
      <c r="K5" s="163"/>
      <c r="T5" s="13"/>
    </row>
    <row r="6" spans="1:20" ht="15">
      <c r="A6" s="162" t="s">
        <v>107</v>
      </c>
      <c r="B6" s="162"/>
      <c r="C6" s="162"/>
      <c r="D6" s="162"/>
      <c r="E6" s="172"/>
      <c r="F6" s="172"/>
      <c r="G6" s="163"/>
      <c r="H6" s="163"/>
      <c r="I6" s="163"/>
      <c r="J6" s="163"/>
      <c r="K6" s="163"/>
      <c r="T6" s="13"/>
    </row>
    <row r="7" spans="1:20" ht="15">
      <c r="A7" s="2"/>
      <c r="B7" s="3"/>
      <c r="C7" s="3"/>
      <c r="D7" s="65"/>
      <c r="E7" s="28"/>
      <c r="F7" s="28"/>
      <c r="G7" s="28"/>
      <c r="T7" s="13"/>
    </row>
    <row r="8" spans="1:20" ht="15">
      <c r="A8" s="167"/>
      <c r="B8" s="167"/>
      <c r="C8" s="167"/>
      <c r="D8" s="167"/>
      <c r="E8" s="167"/>
      <c r="F8" s="167"/>
      <c r="G8" s="28"/>
      <c r="T8" s="13"/>
    </row>
    <row r="9" spans="1:21" ht="54" customHeight="1">
      <c r="A9" s="171" t="s">
        <v>0</v>
      </c>
      <c r="B9" s="169" t="s">
        <v>12</v>
      </c>
      <c r="C9" s="169" t="s">
        <v>21</v>
      </c>
      <c r="D9" s="63"/>
      <c r="E9" s="165" t="s">
        <v>86</v>
      </c>
      <c r="F9" s="165"/>
      <c r="G9" s="165"/>
      <c r="H9" s="161" t="s">
        <v>13</v>
      </c>
      <c r="I9" s="161"/>
      <c r="J9" s="161"/>
      <c r="K9" s="161"/>
      <c r="L9" s="161" t="s">
        <v>18</v>
      </c>
      <c r="M9" s="161"/>
      <c r="N9" s="161"/>
      <c r="O9" s="161"/>
      <c r="P9" s="161" t="s">
        <v>19</v>
      </c>
      <c r="Q9" s="161"/>
      <c r="R9" s="161"/>
      <c r="S9" s="161"/>
      <c r="T9" s="157" t="s">
        <v>105</v>
      </c>
      <c r="U9" s="164" t="s">
        <v>54</v>
      </c>
    </row>
    <row r="10" spans="1:21" ht="30.75">
      <c r="A10" s="171"/>
      <c r="B10" s="170"/>
      <c r="C10" s="170"/>
      <c r="D10" s="64" t="s">
        <v>85</v>
      </c>
      <c r="E10" s="64" t="s">
        <v>14</v>
      </c>
      <c r="F10" s="64" t="s">
        <v>15</v>
      </c>
      <c r="G10" s="64" t="s">
        <v>16</v>
      </c>
      <c r="H10" s="67" t="s">
        <v>14</v>
      </c>
      <c r="I10" s="88" t="s">
        <v>15</v>
      </c>
      <c r="J10" s="67" t="s">
        <v>16</v>
      </c>
      <c r="K10" s="67" t="s">
        <v>17</v>
      </c>
      <c r="L10" s="67" t="s">
        <v>14</v>
      </c>
      <c r="M10" s="67" t="s">
        <v>15</v>
      </c>
      <c r="N10" s="67" t="s">
        <v>16</v>
      </c>
      <c r="O10" s="67" t="s">
        <v>17</v>
      </c>
      <c r="P10" s="67" t="s">
        <v>14</v>
      </c>
      <c r="Q10" s="67" t="s">
        <v>15</v>
      </c>
      <c r="R10" s="67" t="s">
        <v>16</v>
      </c>
      <c r="S10" s="67" t="s">
        <v>17</v>
      </c>
      <c r="T10" s="157"/>
      <c r="U10" s="164"/>
    </row>
    <row r="11" spans="1:21" ht="15">
      <c r="A11" s="44">
        <v>1</v>
      </c>
      <c r="B11" s="44">
        <v>2</v>
      </c>
      <c r="C11" s="44" t="s">
        <v>91</v>
      </c>
      <c r="D11" s="39" t="s">
        <v>87</v>
      </c>
      <c r="E11" s="45" t="s">
        <v>88</v>
      </c>
      <c r="F11" s="45" t="s">
        <v>89</v>
      </c>
      <c r="G11" s="45" t="s">
        <v>90</v>
      </c>
      <c r="H11" s="46">
        <v>3</v>
      </c>
      <c r="I11" s="46">
        <v>4</v>
      </c>
      <c r="J11" s="46">
        <v>5</v>
      </c>
      <c r="K11" s="46">
        <v>6</v>
      </c>
      <c r="L11" s="46">
        <v>7</v>
      </c>
      <c r="M11" s="46">
        <v>8</v>
      </c>
      <c r="N11" s="46">
        <v>9</v>
      </c>
      <c r="O11" s="46">
        <v>10</v>
      </c>
      <c r="P11" s="46">
        <v>11</v>
      </c>
      <c r="Q11" s="46">
        <v>12</v>
      </c>
      <c r="R11" s="46">
        <v>13</v>
      </c>
      <c r="S11" s="46">
        <v>14</v>
      </c>
      <c r="T11" s="39" t="s">
        <v>94</v>
      </c>
      <c r="U11" s="47" t="s">
        <v>104</v>
      </c>
    </row>
    <row r="12" spans="1:21" ht="17.25">
      <c r="A12" s="71" t="s">
        <v>28</v>
      </c>
      <c r="B12" s="90" t="s">
        <v>115</v>
      </c>
      <c r="C12" s="91"/>
      <c r="D12" s="92"/>
      <c r="E12" s="93">
        <f>E13+E23+E38+E49+E53+E56+E58</f>
        <v>100114.6</v>
      </c>
      <c r="F12" s="93">
        <f>F13+F23+F38+F49+F53+F56+F58</f>
        <v>1117258.66917</v>
      </c>
      <c r="G12" s="93">
        <f>G13+G23+G38+G49+G53+G56+G58</f>
        <v>47263.33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74"/>
      <c r="T12" s="39"/>
      <c r="U12" s="47"/>
    </row>
    <row r="13" spans="1:23" s="4" customFormat="1" ht="99" customHeight="1">
      <c r="A13" s="151" t="s">
        <v>4</v>
      </c>
      <c r="B13" s="94" t="s">
        <v>80</v>
      </c>
      <c r="C13" s="152" t="s">
        <v>116</v>
      </c>
      <c r="D13" s="95"/>
      <c r="E13" s="96">
        <f aca="true" t="shared" si="0" ref="E13:I14">E15+E17+E19</f>
        <v>86500</v>
      </c>
      <c r="F13" s="96">
        <f t="shared" si="0"/>
        <v>61500</v>
      </c>
      <c r="G13" s="96">
        <f t="shared" si="0"/>
        <v>12000</v>
      </c>
      <c r="H13" s="96">
        <f>SUM(H22)</f>
        <v>18425</v>
      </c>
      <c r="I13" s="96">
        <f>SUM(I22)</f>
        <v>9075</v>
      </c>
      <c r="J13" s="96"/>
      <c r="K13" s="96"/>
      <c r="L13" s="96">
        <f>SUM(L22)</f>
        <v>18425</v>
      </c>
      <c r="M13" s="96">
        <f>SUM(M22)</f>
        <v>9075</v>
      </c>
      <c r="N13" s="96"/>
      <c r="O13" s="96"/>
      <c r="P13" s="97">
        <f>SUM(P22)</f>
        <v>0</v>
      </c>
      <c r="Q13" s="97">
        <f>SUM(Q22)</f>
        <v>0</v>
      </c>
      <c r="R13" s="96"/>
      <c r="S13" s="41"/>
      <c r="T13" s="48"/>
      <c r="U13" s="15"/>
      <c r="V13" s="20"/>
      <c r="W13" s="42"/>
    </row>
    <row r="14" spans="1:23" s="4" customFormat="1" ht="27" hidden="1">
      <c r="A14" s="151"/>
      <c r="B14" s="94" t="s">
        <v>29</v>
      </c>
      <c r="C14" s="152"/>
      <c r="D14" s="95"/>
      <c r="E14" s="96">
        <f t="shared" si="0"/>
        <v>86500</v>
      </c>
      <c r="F14" s="96">
        <f t="shared" si="0"/>
        <v>61500</v>
      </c>
      <c r="G14" s="96">
        <f t="shared" si="0"/>
        <v>12000</v>
      </c>
      <c r="H14" s="96"/>
      <c r="I14" s="96">
        <f t="shared" si="0"/>
        <v>164186.47999999998</v>
      </c>
      <c r="J14" s="96"/>
      <c r="K14" s="96"/>
      <c r="L14" s="96"/>
      <c r="M14" s="96"/>
      <c r="N14" s="96"/>
      <c r="O14" s="96"/>
      <c r="P14" s="98"/>
      <c r="Q14" s="98"/>
      <c r="R14" s="96"/>
      <c r="S14" s="41"/>
      <c r="T14" s="48"/>
      <c r="U14" s="15"/>
      <c r="V14" s="20"/>
      <c r="W14" s="42"/>
    </row>
    <row r="15" spans="1:21" ht="41.25" hidden="1">
      <c r="A15" s="149" t="s">
        <v>1</v>
      </c>
      <c r="B15" s="99" t="s">
        <v>117</v>
      </c>
      <c r="C15" s="150" t="s">
        <v>118</v>
      </c>
      <c r="D15" s="100"/>
      <c r="E15" s="101">
        <v>0</v>
      </c>
      <c r="F15" s="101">
        <v>0</v>
      </c>
      <c r="G15" s="101">
        <v>0</v>
      </c>
      <c r="H15" s="101"/>
      <c r="I15" s="101">
        <v>18622.9</v>
      </c>
      <c r="J15" s="101"/>
      <c r="K15" s="101"/>
      <c r="L15" s="101"/>
      <c r="M15" s="101"/>
      <c r="N15" s="101"/>
      <c r="O15" s="101"/>
      <c r="P15" s="98"/>
      <c r="Q15" s="98"/>
      <c r="R15" s="102"/>
      <c r="S15" s="75"/>
      <c r="T15" s="39"/>
      <c r="U15" s="47"/>
    </row>
    <row r="16" spans="1:21" ht="27" hidden="1">
      <c r="A16" s="149"/>
      <c r="B16" s="99" t="s">
        <v>29</v>
      </c>
      <c r="C16" s="150"/>
      <c r="D16" s="92"/>
      <c r="E16" s="101">
        <v>0</v>
      </c>
      <c r="F16" s="101">
        <v>0</v>
      </c>
      <c r="G16" s="101">
        <v>0</v>
      </c>
      <c r="H16" s="101"/>
      <c r="I16" s="101">
        <v>18622.9</v>
      </c>
      <c r="J16" s="101"/>
      <c r="K16" s="101"/>
      <c r="L16" s="101"/>
      <c r="M16" s="101"/>
      <c r="N16" s="101"/>
      <c r="O16" s="101"/>
      <c r="P16" s="98"/>
      <c r="Q16" s="98"/>
      <c r="R16" s="102"/>
      <c r="S16" s="75"/>
      <c r="T16" s="39"/>
      <c r="U16" s="47"/>
    </row>
    <row r="17" spans="1:21" ht="27" hidden="1">
      <c r="A17" s="149" t="s">
        <v>30</v>
      </c>
      <c r="B17" s="99" t="s">
        <v>58</v>
      </c>
      <c r="C17" s="150" t="s">
        <v>118</v>
      </c>
      <c r="D17" s="166" t="s">
        <v>222</v>
      </c>
      <c r="E17" s="102">
        <v>10000</v>
      </c>
      <c r="F17" s="101">
        <v>0</v>
      </c>
      <c r="G17" s="101">
        <v>0</v>
      </c>
      <c r="H17" s="102"/>
      <c r="I17" s="101">
        <v>0</v>
      </c>
      <c r="J17" s="101"/>
      <c r="K17" s="101"/>
      <c r="L17" s="102"/>
      <c r="M17" s="101"/>
      <c r="N17" s="101"/>
      <c r="O17" s="101"/>
      <c r="P17" s="98"/>
      <c r="Q17" s="98"/>
      <c r="R17" s="102"/>
      <c r="S17" s="75"/>
      <c r="T17" s="39"/>
      <c r="U17" s="47"/>
    </row>
    <row r="18" spans="1:21" ht="27" hidden="1">
      <c r="A18" s="149"/>
      <c r="B18" s="99" t="s">
        <v>29</v>
      </c>
      <c r="C18" s="150"/>
      <c r="D18" s="166"/>
      <c r="E18" s="102">
        <v>10000</v>
      </c>
      <c r="F18" s="101">
        <v>0</v>
      </c>
      <c r="G18" s="101">
        <v>0</v>
      </c>
      <c r="H18" s="102"/>
      <c r="I18" s="101">
        <v>0</v>
      </c>
      <c r="J18" s="101"/>
      <c r="K18" s="101"/>
      <c r="L18" s="102"/>
      <c r="M18" s="101"/>
      <c r="N18" s="101"/>
      <c r="O18" s="101"/>
      <c r="P18" s="98"/>
      <c r="Q18" s="98"/>
      <c r="R18" s="102"/>
      <c r="S18" s="75"/>
      <c r="T18" s="39"/>
      <c r="U18" s="47"/>
    </row>
    <row r="19" spans="1:21" ht="69" hidden="1">
      <c r="A19" s="149" t="s">
        <v>119</v>
      </c>
      <c r="B19" s="99" t="s">
        <v>106</v>
      </c>
      <c r="C19" s="150" t="s">
        <v>120</v>
      </c>
      <c r="D19" s="166" t="s">
        <v>223</v>
      </c>
      <c r="E19" s="102">
        <v>76500</v>
      </c>
      <c r="F19" s="102">
        <v>61500</v>
      </c>
      <c r="G19" s="102">
        <v>12000</v>
      </c>
      <c r="H19" s="102"/>
      <c r="I19" s="101">
        <v>145563.58</v>
      </c>
      <c r="J19" s="102"/>
      <c r="K19" s="101"/>
      <c r="L19" s="101"/>
      <c r="M19" s="101"/>
      <c r="N19" s="101"/>
      <c r="O19" s="101"/>
      <c r="P19" s="98"/>
      <c r="Q19" s="98"/>
      <c r="R19" s="102"/>
      <c r="S19" s="75"/>
      <c r="T19" s="39"/>
      <c r="U19" s="47"/>
    </row>
    <row r="20" spans="1:21" ht="27" hidden="1">
      <c r="A20" s="149"/>
      <c r="B20" s="99" t="s">
        <v>29</v>
      </c>
      <c r="C20" s="150"/>
      <c r="D20" s="166"/>
      <c r="E20" s="102">
        <v>76500</v>
      </c>
      <c r="F20" s="102">
        <v>61500</v>
      </c>
      <c r="G20" s="102">
        <v>12000</v>
      </c>
      <c r="H20" s="102"/>
      <c r="I20" s="101">
        <v>145563.58</v>
      </c>
      <c r="J20" s="102"/>
      <c r="K20" s="101"/>
      <c r="L20" s="101"/>
      <c r="M20" s="101"/>
      <c r="N20" s="101"/>
      <c r="O20" s="101"/>
      <c r="P20" s="98"/>
      <c r="Q20" s="98"/>
      <c r="R20" s="102"/>
      <c r="S20" s="75"/>
      <c r="T20" s="39"/>
      <c r="U20" s="47"/>
    </row>
    <row r="21" spans="1:21" ht="15" hidden="1">
      <c r="A21" s="86" t="s">
        <v>280</v>
      </c>
      <c r="B21" s="104" t="s">
        <v>282</v>
      </c>
      <c r="C21" s="99" t="s">
        <v>118</v>
      </c>
      <c r="D21" s="103"/>
      <c r="E21" s="102"/>
      <c r="F21" s="102"/>
      <c r="G21" s="102"/>
      <c r="H21" s="102"/>
      <c r="I21" s="101">
        <v>11038.7</v>
      </c>
      <c r="J21" s="102"/>
      <c r="K21" s="101"/>
      <c r="L21" s="101"/>
      <c r="M21" s="101"/>
      <c r="N21" s="101"/>
      <c r="O21" s="101"/>
      <c r="P21" s="98"/>
      <c r="Q21" s="98"/>
      <c r="R21" s="102"/>
      <c r="S21" s="75"/>
      <c r="T21" s="39"/>
      <c r="U21" s="85"/>
    </row>
    <row r="22" spans="1:21" ht="41.25">
      <c r="A22" s="86" t="s">
        <v>281</v>
      </c>
      <c r="B22" s="104" t="s">
        <v>283</v>
      </c>
      <c r="C22" s="99" t="s">
        <v>141</v>
      </c>
      <c r="D22" s="103"/>
      <c r="E22" s="102"/>
      <c r="F22" s="102"/>
      <c r="G22" s="102"/>
      <c r="H22" s="102">
        <v>18425</v>
      </c>
      <c r="I22" s="101">
        <v>9075</v>
      </c>
      <c r="J22" s="102"/>
      <c r="K22" s="101"/>
      <c r="L22" s="102">
        <v>18425</v>
      </c>
      <c r="M22" s="101">
        <v>9075</v>
      </c>
      <c r="N22" s="101"/>
      <c r="O22" s="101"/>
      <c r="P22" s="98">
        <v>0</v>
      </c>
      <c r="Q22" s="98">
        <v>0</v>
      </c>
      <c r="R22" s="102"/>
      <c r="S22" s="75"/>
      <c r="T22" s="39"/>
      <c r="U22" s="85"/>
    </row>
    <row r="23" spans="1:21" ht="54.75" hidden="1">
      <c r="A23" s="151" t="s">
        <v>5</v>
      </c>
      <c r="B23" s="94" t="s">
        <v>121</v>
      </c>
      <c r="C23" s="152" t="s">
        <v>122</v>
      </c>
      <c r="D23" s="92"/>
      <c r="E23" s="100"/>
      <c r="F23" s="96">
        <f>F25+F27+F29+F30</f>
        <v>652956.69</v>
      </c>
      <c r="G23" s="96">
        <f>G25+G27+G29+G30</f>
        <v>35041.11</v>
      </c>
      <c r="H23" s="96"/>
      <c r="I23" s="96">
        <f>I25+I27+I29+I30</f>
        <v>573646.3</v>
      </c>
      <c r="J23" s="96"/>
      <c r="K23" s="96"/>
      <c r="L23" s="96"/>
      <c r="M23" s="96"/>
      <c r="N23" s="96"/>
      <c r="O23" s="96"/>
      <c r="P23" s="96"/>
      <c r="Q23" s="96"/>
      <c r="R23" s="96"/>
      <c r="S23" s="41"/>
      <c r="T23" s="39"/>
      <c r="U23" s="47"/>
    </row>
    <row r="24" spans="1:21" ht="28.5" hidden="1">
      <c r="A24" s="151"/>
      <c r="B24" s="105" t="s">
        <v>29</v>
      </c>
      <c r="C24" s="152"/>
      <c r="D24" s="92"/>
      <c r="E24" s="100"/>
      <c r="F24" s="96" t="e">
        <f>F28+F31</f>
        <v>#REF!</v>
      </c>
      <c r="G24" s="96" t="e">
        <f>G28+G31</f>
        <v>#REF!</v>
      </c>
      <c r="H24" s="96"/>
      <c r="I24" s="96">
        <f>I28+I31</f>
        <v>316860.3</v>
      </c>
      <c r="J24" s="96"/>
      <c r="K24" s="96"/>
      <c r="L24" s="96"/>
      <c r="M24" s="96"/>
      <c r="N24" s="96"/>
      <c r="O24" s="96"/>
      <c r="P24" s="96"/>
      <c r="Q24" s="96"/>
      <c r="R24" s="96"/>
      <c r="S24" s="41"/>
      <c r="T24" s="39"/>
      <c r="U24" s="47"/>
    </row>
    <row r="25" spans="1:21" ht="54.75" hidden="1">
      <c r="A25" s="143" t="s">
        <v>22</v>
      </c>
      <c r="B25" s="99" t="s">
        <v>45</v>
      </c>
      <c r="C25" s="145" t="s">
        <v>118</v>
      </c>
      <c r="D25" s="103" t="s">
        <v>224</v>
      </c>
      <c r="E25" s="100"/>
      <c r="F25" s="102">
        <v>10000</v>
      </c>
      <c r="G25" s="100"/>
      <c r="H25" s="102"/>
      <c r="I25" s="101">
        <v>10000</v>
      </c>
      <c r="J25" s="102"/>
      <c r="K25" s="102"/>
      <c r="L25" s="96"/>
      <c r="M25" s="96"/>
      <c r="N25" s="96"/>
      <c r="O25" s="96"/>
      <c r="P25" s="102"/>
      <c r="Q25" s="102"/>
      <c r="R25" s="102"/>
      <c r="S25" s="75"/>
      <c r="T25" s="39"/>
      <c r="U25" s="47"/>
    </row>
    <row r="26" spans="1:21" ht="27" hidden="1">
      <c r="A26" s="144"/>
      <c r="B26" s="106" t="s">
        <v>278</v>
      </c>
      <c r="C26" s="146"/>
      <c r="D26" s="103"/>
      <c r="E26" s="100"/>
      <c r="F26" s="102"/>
      <c r="G26" s="100"/>
      <c r="H26" s="102"/>
      <c r="I26" s="107">
        <v>5427.82396</v>
      </c>
      <c r="J26" s="102"/>
      <c r="K26" s="102"/>
      <c r="L26" s="96"/>
      <c r="M26" s="96"/>
      <c r="N26" s="96"/>
      <c r="O26" s="96"/>
      <c r="P26" s="102"/>
      <c r="Q26" s="102"/>
      <c r="R26" s="102"/>
      <c r="S26" s="75"/>
      <c r="T26" s="39"/>
      <c r="U26" s="47"/>
    </row>
    <row r="27" spans="1:21" ht="41.25" hidden="1">
      <c r="A27" s="149" t="s">
        <v>123</v>
      </c>
      <c r="B27" s="99" t="s">
        <v>124</v>
      </c>
      <c r="C27" s="150" t="s">
        <v>118</v>
      </c>
      <c r="D27" s="166" t="s">
        <v>225</v>
      </c>
      <c r="E27" s="100"/>
      <c r="F27" s="102">
        <v>80000</v>
      </c>
      <c r="G27" s="102">
        <v>10800.05</v>
      </c>
      <c r="H27" s="102"/>
      <c r="I27" s="101">
        <v>80000</v>
      </c>
      <c r="J27" s="102"/>
      <c r="K27" s="102"/>
      <c r="L27" s="96"/>
      <c r="M27" s="96"/>
      <c r="N27" s="96"/>
      <c r="O27" s="96"/>
      <c r="P27" s="102"/>
      <c r="Q27" s="102"/>
      <c r="R27" s="102"/>
      <c r="S27" s="75"/>
      <c r="T27" s="39"/>
      <c r="U27" s="47"/>
    </row>
    <row r="28" spans="1:21" ht="27" hidden="1">
      <c r="A28" s="149"/>
      <c r="B28" s="99" t="s">
        <v>29</v>
      </c>
      <c r="C28" s="150"/>
      <c r="D28" s="166"/>
      <c r="E28" s="100"/>
      <c r="F28" s="102">
        <v>80000</v>
      </c>
      <c r="G28" s="102">
        <v>10800.05</v>
      </c>
      <c r="H28" s="102"/>
      <c r="I28" s="101">
        <v>80000</v>
      </c>
      <c r="J28" s="102"/>
      <c r="K28" s="102"/>
      <c r="L28" s="96"/>
      <c r="M28" s="96"/>
      <c r="N28" s="96"/>
      <c r="O28" s="96"/>
      <c r="P28" s="102"/>
      <c r="Q28" s="102"/>
      <c r="R28" s="102"/>
      <c r="S28" s="75"/>
      <c r="T28" s="39"/>
      <c r="U28" s="47"/>
    </row>
    <row r="29" spans="1:21" ht="54.75" hidden="1">
      <c r="A29" s="76" t="s">
        <v>125</v>
      </c>
      <c r="B29" s="99" t="s">
        <v>126</v>
      </c>
      <c r="C29" s="99" t="s">
        <v>120</v>
      </c>
      <c r="D29" s="103" t="s">
        <v>226</v>
      </c>
      <c r="E29" s="100"/>
      <c r="F29" s="102">
        <v>88547</v>
      </c>
      <c r="G29" s="102"/>
      <c r="H29" s="102"/>
      <c r="I29" s="101">
        <v>246786</v>
      </c>
      <c r="J29" s="102"/>
      <c r="K29" s="102"/>
      <c r="L29" s="102"/>
      <c r="M29" s="102"/>
      <c r="N29" s="102"/>
      <c r="O29" s="102"/>
      <c r="P29" s="102"/>
      <c r="Q29" s="102"/>
      <c r="R29" s="102"/>
      <c r="S29" s="75"/>
      <c r="T29" s="39"/>
      <c r="U29" s="47"/>
    </row>
    <row r="30" spans="1:21" ht="62.25" customHeight="1" hidden="1">
      <c r="A30" s="153" t="s">
        <v>127</v>
      </c>
      <c r="B30" s="105" t="s">
        <v>128</v>
      </c>
      <c r="C30" s="154" t="s">
        <v>122</v>
      </c>
      <c r="D30" s="108"/>
      <c r="E30" s="109"/>
      <c r="F30" s="110">
        <f>SUM(F32:F37)</f>
        <v>474409.68999999994</v>
      </c>
      <c r="G30" s="110">
        <f>SUM(G32:G37)</f>
        <v>24241.06</v>
      </c>
      <c r="H30" s="111"/>
      <c r="I30" s="110">
        <f>SUM(I32:I37)</f>
        <v>236860.3</v>
      </c>
      <c r="J30" s="110"/>
      <c r="K30" s="110"/>
      <c r="L30" s="110"/>
      <c r="M30" s="110"/>
      <c r="N30" s="110"/>
      <c r="O30" s="110"/>
      <c r="P30" s="110"/>
      <c r="Q30" s="110"/>
      <c r="R30" s="110"/>
      <c r="S30" s="77"/>
      <c r="T30" s="39"/>
      <c r="U30" s="47"/>
    </row>
    <row r="31" spans="1:21" ht="28.5" hidden="1">
      <c r="A31" s="153"/>
      <c r="B31" s="105" t="s">
        <v>29</v>
      </c>
      <c r="C31" s="154"/>
      <c r="D31" s="108"/>
      <c r="E31" s="109"/>
      <c r="F31" s="110" t="e">
        <f>F30-#REF!</f>
        <v>#REF!</v>
      </c>
      <c r="G31" s="110" t="e">
        <f>G30-#REF!</f>
        <v>#REF!</v>
      </c>
      <c r="H31" s="111"/>
      <c r="I31" s="110">
        <f>SUM(I32:I37)</f>
        <v>236860.3</v>
      </c>
      <c r="J31" s="110"/>
      <c r="K31" s="110"/>
      <c r="L31" s="110"/>
      <c r="M31" s="110"/>
      <c r="N31" s="110"/>
      <c r="O31" s="110"/>
      <c r="P31" s="110"/>
      <c r="Q31" s="110"/>
      <c r="R31" s="110"/>
      <c r="S31" s="77"/>
      <c r="T31" s="39"/>
      <c r="U31" s="47"/>
    </row>
    <row r="32" spans="1:21" ht="69" hidden="1">
      <c r="A32" s="78" t="s">
        <v>129</v>
      </c>
      <c r="B32" s="112" t="s">
        <v>130</v>
      </c>
      <c r="C32" s="99" t="s">
        <v>120</v>
      </c>
      <c r="D32" s="103" t="s">
        <v>227</v>
      </c>
      <c r="E32" s="100"/>
      <c r="F32" s="102">
        <v>116351</v>
      </c>
      <c r="G32" s="102">
        <v>10117.48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75"/>
      <c r="T32" s="39"/>
      <c r="U32" s="47"/>
    </row>
    <row r="33" spans="1:21" ht="41.25" hidden="1">
      <c r="A33" s="78" t="s">
        <v>131</v>
      </c>
      <c r="B33" s="112" t="s">
        <v>132</v>
      </c>
      <c r="C33" s="99" t="s">
        <v>120</v>
      </c>
      <c r="D33" s="92"/>
      <c r="E33" s="100"/>
      <c r="F33" s="100"/>
      <c r="G33" s="100"/>
      <c r="H33" s="102"/>
      <c r="I33" s="101">
        <v>0</v>
      </c>
      <c r="J33" s="102"/>
      <c r="K33" s="102"/>
      <c r="L33" s="102"/>
      <c r="M33" s="102"/>
      <c r="N33" s="102"/>
      <c r="O33" s="102"/>
      <c r="P33" s="102"/>
      <c r="Q33" s="102"/>
      <c r="R33" s="102"/>
      <c r="S33" s="75"/>
      <c r="T33" s="39"/>
      <c r="U33" s="47"/>
    </row>
    <row r="34" spans="1:21" ht="27" hidden="1">
      <c r="A34" s="78" t="s">
        <v>133</v>
      </c>
      <c r="B34" s="112" t="s">
        <v>134</v>
      </c>
      <c r="C34" s="99" t="s">
        <v>120</v>
      </c>
      <c r="D34" s="103" t="s">
        <v>228</v>
      </c>
      <c r="E34" s="100"/>
      <c r="F34" s="102">
        <v>125839.6</v>
      </c>
      <c r="G34" s="102">
        <v>1271.11</v>
      </c>
      <c r="H34" s="102"/>
      <c r="I34" s="101">
        <v>35839.6</v>
      </c>
      <c r="J34" s="102"/>
      <c r="K34" s="102"/>
      <c r="L34" s="102"/>
      <c r="M34" s="102"/>
      <c r="N34" s="102"/>
      <c r="O34" s="102"/>
      <c r="P34" s="102"/>
      <c r="Q34" s="102"/>
      <c r="R34" s="102"/>
      <c r="S34" s="75"/>
      <c r="T34" s="39"/>
      <c r="U34" s="47"/>
    </row>
    <row r="35" spans="1:21" ht="105.75" customHeight="1" hidden="1">
      <c r="A35" s="78" t="s">
        <v>135</v>
      </c>
      <c r="B35" s="112" t="s">
        <v>56</v>
      </c>
      <c r="C35" s="99" t="s">
        <v>120</v>
      </c>
      <c r="D35" s="103" t="s">
        <v>229</v>
      </c>
      <c r="E35" s="100"/>
      <c r="F35" s="102">
        <v>80000</v>
      </c>
      <c r="G35" s="102">
        <v>7912</v>
      </c>
      <c r="H35" s="102"/>
      <c r="I35" s="102">
        <v>51540.9</v>
      </c>
      <c r="J35" s="102"/>
      <c r="K35" s="102"/>
      <c r="L35" s="102"/>
      <c r="M35" s="102"/>
      <c r="N35" s="102"/>
      <c r="O35" s="102"/>
      <c r="P35" s="102"/>
      <c r="Q35" s="102"/>
      <c r="R35" s="102"/>
      <c r="S35" s="75"/>
      <c r="T35" s="39"/>
      <c r="U35" s="47"/>
    </row>
    <row r="36" spans="1:21" ht="54.75" hidden="1">
      <c r="A36" s="78" t="s">
        <v>136</v>
      </c>
      <c r="B36" s="112" t="s">
        <v>75</v>
      </c>
      <c r="C36" s="99" t="s">
        <v>120</v>
      </c>
      <c r="D36" s="103" t="s">
        <v>230</v>
      </c>
      <c r="E36" s="100"/>
      <c r="F36" s="102">
        <v>52219.09</v>
      </c>
      <c r="G36" s="102">
        <v>3930.47</v>
      </c>
      <c r="H36" s="102"/>
      <c r="I36" s="102">
        <v>54052.8</v>
      </c>
      <c r="J36" s="102"/>
      <c r="K36" s="102"/>
      <c r="L36" s="102"/>
      <c r="M36" s="102"/>
      <c r="N36" s="102"/>
      <c r="O36" s="102"/>
      <c r="P36" s="102"/>
      <c r="Q36" s="102"/>
      <c r="R36" s="102"/>
      <c r="S36" s="75"/>
      <c r="T36" s="39"/>
      <c r="U36" s="47"/>
    </row>
    <row r="37" spans="1:21" ht="96" hidden="1">
      <c r="A37" s="78" t="s">
        <v>137</v>
      </c>
      <c r="B37" s="112" t="s">
        <v>138</v>
      </c>
      <c r="C37" s="99" t="s">
        <v>120</v>
      </c>
      <c r="D37" s="103" t="s">
        <v>231</v>
      </c>
      <c r="E37" s="100"/>
      <c r="F37" s="102">
        <v>100000</v>
      </c>
      <c r="G37" s="102">
        <v>1010</v>
      </c>
      <c r="H37" s="102"/>
      <c r="I37" s="102">
        <v>95427</v>
      </c>
      <c r="J37" s="102"/>
      <c r="K37" s="102"/>
      <c r="L37" s="102"/>
      <c r="M37" s="102"/>
      <c r="N37" s="102"/>
      <c r="O37" s="102"/>
      <c r="P37" s="102"/>
      <c r="Q37" s="102"/>
      <c r="R37" s="102"/>
      <c r="S37" s="75"/>
      <c r="T37" s="39"/>
      <c r="U37" s="47"/>
    </row>
    <row r="38" spans="1:21" ht="56.25" customHeight="1">
      <c r="A38" s="151" t="s">
        <v>33</v>
      </c>
      <c r="B38" s="94" t="s">
        <v>79</v>
      </c>
      <c r="C38" s="152" t="s">
        <v>139</v>
      </c>
      <c r="D38" s="92"/>
      <c r="E38" s="96">
        <f>E47+E48</f>
        <v>1400</v>
      </c>
      <c r="F38" s="96">
        <f>SUM(F40:F44)+F47+F46+F48</f>
        <v>52577</v>
      </c>
      <c r="G38" s="96">
        <f>SUM(G40:G44)+G47+G46+G48</f>
        <v>222.22</v>
      </c>
      <c r="H38" s="96"/>
      <c r="I38" s="96">
        <f>SUM(I42)</f>
        <v>20000</v>
      </c>
      <c r="J38" s="97"/>
      <c r="K38" s="97"/>
      <c r="L38" s="97"/>
      <c r="M38" s="97">
        <f>SUM(M42)</f>
        <v>5000</v>
      </c>
      <c r="N38" s="97"/>
      <c r="O38" s="97"/>
      <c r="P38" s="97"/>
      <c r="Q38" s="97">
        <f>SUM(Q42)</f>
        <v>4461.47</v>
      </c>
      <c r="R38" s="97"/>
      <c r="S38" s="41"/>
      <c r="T38" s="39"/>
      <c r="U38" s="47"/>
    </row>
    <row r="39" spans="1:21" ht="27">
      <c r="A39" s="151"/>
      <c r="B39" s="94" t="s">
        <v>29</v>
      </c>
      <c r="C39" s="152"/>
      <c r="D39" s="92"/>
      <c r="E39" s="96"/>
      <c r="F39" s="96">
        <f>F45</f>
        <v>2000</v>
      </c>
      <c r="G39" s="96">
        <f>G45</f>
        <v>222.22</v>
      </c>
      <c r="H39" s="96"/>
      <c r="I39" s="96"/>
      <c r="J39" s="97"/>
      <c r="K39" s="97"/>
      <c r="L39" s="97"/>
      <c r="M39" s="97"/>
      <c r="N39" s="97"/>
      <c r="O39" s="97"/>
      <c r="P39" s="97"/>
      <c r="Q39" s="97"/>
      <c r="R39" s="97"/>
      <c r="S39" s="41"/>
      <c r="T39" s="39"/>
      <c r="U39" s="47"/>
    </row>
    <row r="40" spans="1:21" ht="69" hidden="1">
      <c r="A40" s="143" t="s">
        <v>34</v>
      </c>
      <c r="B40" s="99" t="s">
        <v>140</v>
      </c>
      <c r="C40" s="99" t="s">
        <v>118</v>
      </c>
      <c r="D40" s="103" t="s">
        <v>232</v>
      </c>
      <c r="E40" s="100"/>
      <c r="F40" s="102">
        <v>27700</v>
      </c>
      <c r="G40" s="102"/>
      <c r="H40" s="102"/>
      <c r="I40" s="102"/>
      <c r="J40" s="98"/>
      <c r="K40" s="98"/>
      <c r="L40" s="98"/>
      <c r="M40" s="98"/>
      <c r="N40" s="98"/>
      <c r="O40" s="98"/>
      <c r="P40" s="98"/>
      <c r="Q40" s="98"/>
      <c r="R40" s="98"/>
      <c r="S40" s="75"/>
      <c r="T40" s="39"/>
      <c r="U40" s="47"/>
    </row>
    <row r="41" spans="1:21" ht="27" hidden="1">
      <c r="A41" s="144"/>
      <c r="B41" s="99" t="s">
        <v>278</v>
      </c>
      <c r="C41" s="99"/>
      <c r="D41" s="103"/>
      <c r="E41" s="100"/>
      <c r="F41" s="102"/>
      <c r="G41" s="102"/>
      <c r="H41" s="102"/>
      <c r="I41" s="113">
        <v>621.36255</v>
      </c>
      <c r="J41" s="98"/>
      <c r="K41" s="98"/>
      <c r="L41" s="98"/>
      <c r="M41" s="98"/>
      <c r="N41" s="98"/>
      <c r="O41" s="98"/>
      <c r="P41" s="98"/>
      <c r="Q41" s="98"/>
      <c r="R41" s="98"/>
      <c r="S41" s="75"/>
      <c r="T41" s="39"/>
      <c r="U41" s="47"/>
    </row>
    <row r="42" spans="1:21" ht="69">
      <c r="A42" s="76" t="s">
        <v>36</v>
      </c>
      <c r="B42" s="99" t="s">
        <v>83</v>
      </c>
      <c r="C42" s="99" t="s">
        <v>141</v>
      </c>
      <c r="D42" s="103" t="s">
        <v>233</v>
      </c>
      <c r="E42" s="100"/>
      <c r="F42" s="102">
        <v>20000</v>
      </c>
      <c r="G42" s="102"/>
      <c r="H42" s="102"/>
      <c r="I42" s="102">
        <v>20000</v>
      </c>
      <c r="J42" s="98"/>
      <c r="K42" s="98"/>
      <c r="L42" s="98"/>
      <c r="M42" s="98">
        <v>5000</v>
      </c>
      <c r="N42" s="98"/>
      <c r="O42" s="98"/>
      <c r="P42" s="98"/>
      <c r="Q42" s="98">
        <v>4461.47</v>
      </c>
      <c r="R42" s="98"/>
      <c r="S42" s="75"/>
      <c r="T42" s="141" t="s">
        <v>284</v>
      </c>
      <c r="U42" s="47"/>
    </row>
    <row r="43" spans="1:21" ht="41.25" hidden="1">
      <c r="A43" s="76" t="s">
        <v>142</v>
      </c>
      <c r="B43" s="99" t="s">
        <v>143</v>
      </c>
      <c r="C43" s="99" t="s">
        <v>118</v>
      </c>
      <c r="D43" s="103" t="s">
        <v>234</v>
      </c>
      <c r="E43" s="100"/>
      <c r="F43" s="102">
        <v>837</v>
      </c>
      <c r="G43" s="102"/>
      <c r="H43" s="102"/>
      <c r="I43" s="102">
        <v>837</v>
      </c>
      <c r="J43" s="98"/>
      <c r="K43" s="98"/>
      <c r="L43" s="98"/>
      <c r="M43" s="98"/>
      <c r="N43" s="98"/>
      <c r="O43" s="98"/>
      <c r="P43" s="98"/>
      <c r="Q43" s="98"/>
      <c r="R43" s="98"/>
      <c r="S43" s="75"/>
      <c r="T43" s="39"/>
      <c r="U43" s="47"/>
    </row>
    <row r="44" spans="1:21" ht="69" hidden="1">
      <c r="A44" s="149" t="s">
        <v>144</v>
      </c>
      <c r="B44" s="99" t="s">
        <v>145</v>
      </c>
      <c r="C44" s="150" t="s">
        <v>118</v>
      </c>
      <c r="D44" s="166" t="s">
        <v>235</v>
      </c>
      <c r="E44" s="100"/>
      <c r="F44" s="102">
        <v>2000</v>
      </c>
      <c r="G44" s="102">
        <v>222.22</v>
      </c>
      <c r="H44" s="102"/>
      <c r="I44" s="102">
        <v>3000</v>
      </c>
      <c r="J44" s="98"/>
      <c r="K44" s="98"/>
      <c r="L44" s="98"/>
      <c r="M44" s="98"/>
      <c r="N44" s="98"/>
      <c r="O44" s="98"/>
      <c r="P44" s="98"/>
      <c r="Q44" s="98"/>
      <c r="R44" s="98"/>
      <c r="S44" s="75"/>
      <c r="T44" s="39"/>
      <c r="U44" s="47"/>
    </row>
    <row r="45" spans="1:21" ht="27" hidden="1">
      <c r="A45" s="149"/>
      <c r="B45" s="99" t="s">
        <v>29</v>
      </c>
      <c r="C45" s="150"/>
      <c r="D45" s="166"/>
      <c r="E45" s="100"/>
      <c r="F45" s="102">
        <v>2000</v>
      </c>
      <c r="G45" s="102">
        <v>222.22</v>
      </c>
      <c r="H45" s="102"/>
      <c r="I45" s="102">
        <v>3000</v>
      </c>
      <c r="J45" s="98"/>
      <c r="K45" s="98"/>
      <c r="L45" s="98"/>
      <c r="M45" s="98"/>
      <c r="N45" s="98"/>
      <c r="O45" s="98"/>
      <c r="P45" s="98"/>
      <c r="Q45" s="98"/>
      <c r="R45" s="98"/>
      <c r="S45" s="75"/>
      <c r="T45" s="39"/>
      <c r="U45" s="47"/>
    </row>
    <row r="46" spans="1:21" ht="27" hidden="1">
      <c r="A46" s="76" t="s">
        <v>146</v>
      </c>
      <c r="B46" s="99" t="s">
        <v>50</v>
      </c>
      <c r="C46" s="99" t="s">
        <v>118</v>
      </c>
      <c r="D46" s="103" t="s">
        <v>236</v>
      </c>
      <c r="E46" s="100"/>
      <c r="F46" s="102">
        <v>640</v>
      </c>
      <c r="G46" s="102"/>
      <c r="H46" s="102"/>
      <c r="I46" s="102">
        <v>0</v>
      </c>
      <c r="J46" s="98"/>
      <c r="K46" s="98"/>
      <c r="L46" s="98"/>
      <c r="M46" s="98"/>
      <c r="N46" s="98"/>
      <c r="O46" s="98"/>
      <c r="P46" s="98"/>
      <c r="Q46" s="98"/>
      <c r="R46" s="98"/>
      <c r="S46" s="75"/>
      <c r="T46" s="39"/>
      <c r="U46" s="47"/>
    </row>
    <row r="47" spans="1:21" ht="69" hidden="1">
      <c r="A47" s="76" t="s">
        <v>147</v>
      </c>
      <c r="B47" s="99" t="s">
        <v>148</v>
      </c>
      <c r="C47" s="99" t="s">
        <v>118</v>
      </c>
      <c r="D47" s="103" t="s">
        <v>237</v>
      </c>
      <c r="E47" s="102">
        <v>700</v>
      </c>
      <c r="F47" s="102">
        <v>350</v>
      </c>
      <c r="G47" s="102"/>
      <c r="H47" s="102"/>
      <c r="I47" s="102">
        <v>350</v>
      </c>
      <c r="J47" s="98"/>
      <c r="K47" s="98"/>
      <c r="L47" s="98"/>
      <c r="M47" s="98"/>
      <c r="N47" s="98"/>
      <c r="O47" s="98"/>
      <c r="P47" s="98"/>
      <c r="Q47" s="98"/>
      <c r="R47" s="98"/>
      <c r="S47" s="75"/>
      <c r="T47" s="39"/>
      <c r="U47" s="47"/>
    </row>
    <row r="48" spans="1:21" ht="54.75" hidden="1">
      <c r="A48" s="76" t="s">
        <v>149</v>
      </c>
      <c r="B48" s="99" t="s">
        <v>150</v>
      </c>
      <c r="C48" s="99" t="s">
        <v>118</v>
      </c>
      <c r="D48" s="103" t="s">
        <v>238</v>
      </c>
      <c r="E48" s="102">
        <v>700</v>
      </c>
      <c r="F48" s="102">
        <v>1050</v>
      </c>
      <c r="G48" s="102"/>
      <c r="H48" s="102"/>
      <c r="I48" s="102">
        <v>1050</v>
      </c>
      <c r="J48" s="98"/>
      <c r="K48" s="98"/>
      <c r="L48" s="98"/>
      <c r="M48" s="98"/>
      <c r="N48" s="98"/>
      <c r="O48" s="98"/>
      <c r="P48" s="98"/>
      <c r="Q48" s="98"/>
      <c r="R48" s="98"/>
      <c r="S48" s="75"/>
      <c r="T48" s="39"/>
      <c r="U48" s="47"/>
    </row>
    <row r="49" spans="1:21" ht="54.75" hidden="1">
      <c r="A49" s="71" t="s">
        <v>81</v>
      </c>
      <c r="B49" s="94" t="s">
        <v>151</v>
      </c>
      <c r="C49" s="94" t="s">
        <v>118</v>
      </c>
      <c r="D49" s="92"/>
      <c r="E49" s="100"/>
      <c r="F49" s="96">
        <f>F50+F52</f>
        <v>45630</v>
      </c>
      <c r="G49" s="100"/>
      <c r="H49" s="96"/>
      <c r="I49" s="96">
        <f>I50+I52</f>
        <v>33660</v>
      </c>
      <c r="J49" s="97"/>
      <c r="K49" s="97"/>
      <c r="L49" s="97"/>
      <c r="M49" s="97"/>
      <c r="N49" s="97"/>
      <c r="O49" s="97"/>
      <c r="P49" s="97"/>
      <c r="Q49" s="97"/>
      <c r="R49" s="97"/>
      <c r="S49" s="41"/>
      <c r="T49" s="39"/>
      <c r="U49" s="47"/>
    </row>
    <row r="50" spans="1:21" ht="69" hidden="1">
      <c r="A50" s="143" t="s">
        <v>82</v>
      </c>
      <c r="B50" s="99" t="s">
        <v>140</v>
      </c>
      <c r="C50" s="145" t="s">
        <v>118</v>
      </c>
      <c r="D50" s="103" t="s">
        <v>240</v>
      </c>
      <c r="E50" s="100"/>
      <c r="F50" s="102">
        <v>40620</v>
      </c>
      <c r="G50" s="102"/>
      <c r="H50" s="102"/>
      <c r="I50" s="102">
        <v>28500</v>
      </c>
      <c r="J50" s="98"/>
      <c r="K50" s="98"/>
      <c r="L50" s="98"/>
      <c r="M50" s="98"/>
      <c r="N50" s="98"/>
      <c r="O50" s="98"/>
      <c r="P50" s="98"/>
      <c r="Q50" s="98"/>
      <c r="R50" s="98"/>
      <c r="S50" s="75"/>
      <c r="T50" s="39"/>
      <c r="U50" s="47"/>
    </row>
    <row r="51" spans="1:21" ht="27" hidden="1">
      <c r="A51" s="144"/>
      <c r="B51" s="99" t="s">
        <v>278</v>
      </c>
      <c r="C51" s="146"/>
      <c r="D51" s="103"/>
      <c r="E51" s="100"/>
      <c r="F51" s="102"/>
      <c r="G51" s="102"/>
      <c r="H51" s="102"/>
      <c r="I51" s="113">
        <v>4403.08281</v>
      </c>
      <c r="J51" s="98"/>
      <c r="K51" s="98"/>
      <c r="L51" s="98"/>
      <c r="M51" s="98"/>
      <c r="N51" s="98"/>
      <c r="O51" s="98"/>
      <c r="P51" s="98"/>
      <c r="Q51" s="98"/>
      <c r="R51" s="98"/>
      <c r="S51" s="75"/>
      <c r="T51" s="39"/>
      <c r="U51" s="47"/>
    </row>
    <row r="52" spans="1:21" ht="27" hidden="1">
      <c r="A52" s="76" t="s">
        <v>152</v>
      </c>
      <c r="B52" s="99" t="s">
        <v>50</v>
      </c>
      <c r="C52" s="99" t="s">
        <v>118</v>
      </c>
      <c r="D52" s="103" t="s">
        <v>241</v>
      </c>
      <c r="E52" s="100"/>
      <c r="F52" s="102">
        <v>5010</v>
      </c>
      <c r="G52" s="102"/>
      <c r="H52" s="102"/>
      <c r="I52" s="102">
        <v>5160</v>
      </c>
      <c r="J52" s="98"/>
      <c r="K52" s="98"/>
      <c r="L52" s="98"/>
      <c r="M52" s="98"/>
      <c r="N52" s="98"/>
      <c r="O52" s="98"/>
      <c r="P52" s="98"/>
      <c r="Q52" s="98"/>
      <c r="R52" s="98"/>
      <c r="S52" s="75"/>
      <c r="T52" s="39"/>
      <c r="U52" s="47"/>
    </row>
    <row r="53" spans="1:21" ht="27">
      <c r="A53" s="71" t="s">
        <v>153</v>
      </c>
      <c r="B53" s="94" t="s">
        <v>78</v>
      </c>
      <c r="C53" s="94" t="s">
        <v>154</v>
      </c>
      <c r="D53" s="92"/>
      <c r="E53" s="96">
        <f>E54+E55</f>
        <v>5700</v>
      </c>
      <c r="F53" s="96">
        <f>F54+F55</f>
        <v>1000</v>
      </c>
      <c r="G53" s="100"/>
      <c r="H53" s="96"/>
      <c r="I53" s="96">
        <f>I54+I55</f>
        <v>1000</v>
      </c>
      <c r="J53" s="97"/>
      <c r="K53" s="97"/>
      <c r="L53" s="97"/>
      <c r="M53" s="97">
        <f>SUM(M55)</f>
        <v>1000</v>
      </c>
      <c r="N53" s="97"/>
      <c r="O53" s="97"/>
      <c r="P53" s="97"/>
      <c r="Q53" s="97">
        <f>SUM(Q55)</f>
        <v>0</v>
      </c>
      <c r="R53" s="97"/>
      <c r="S53" s="41"/>
      <c r="T53" s="39"/>
      <c r="U53" s="47"/>
    </row>
    <row r="54" spans="1:21" ht="27" hidden="1">
      <c r="A54" s="76" t="s">
        <v>155</v>
      </c>
      <c r="B54" s="99" t="s">
        <v>76</v>
      </c>
      <c r="C54" s="99" t="s">
        <v>118</v>
      </c>
      <c r="D54" s="103" t="s">
        <v>239</v>
      </c>
      <c r="E54" s="102">
        <v>5700</v>
      </c>
      <c r="F54" s="102"/>
      <c r="G54" s="102"/>
      <c r="H54" s="102"/>
      <c r="I54" s="102">
        <v>0</v>
      </c>
      <c r="J54" s="98"/>
      <c r="K54" s="98"/>
      <c r="L54" s="98"/>
      <c r="M54" s="98"/>
      <c r="N54" s="98"/>
      <c r="O54" s="98"/>
      <c r="P54" s="98"/>
      <c r="Q54" s="98"/>
      <c r="R54" s="98"/>
      <c r="S54" s="75"/>
      <c r="T54" s="39"/>
      <c r="U54" s="47"/>
    </row>
    <row r="55" spans="1:21" ht="41.25">
      <c r="A55" s="76" t="s">
        <v>156</v>
      </c>
      <c r="B55" s="99" t="s">
        <v>77</v>
      </c>
      <c r="C55" s="99" t="s">
        <v>141</v>
      </c>
      <c r="D55" s="103" t="s">
        <v>242</v>
      </c>
      <c r="E55" s="102"/>
      <c r="F55" s="102">
        <v>1000</v>
      </c>
      <c r="G55" s="102"/>
      <c r="H55" s="102"/>
      <c r="I55" s="102">
        <v>1000</v>
      </c>
      <c r="J55" s="98"/>
      <c r="K55" s="98"/>
      <c r="L55" s="98"/>
      <c r="M55" s="98">
        <v>1000</v>
      </c>
      <c r="N55" s="98"/>
      <c r="O55" s="98"/>
      <c r="P55" s="98"/>
      <c r="Q55" s="98">
        <v>0</v>
      </c>
      <c r="R55" s="98"/>
      <c r="S55" s="75"/>
      <c r="T55" s="39"/>
      <c r="U55" s="47"/>
    </row>
    <row r="56" spans="1:21" ht="27" hidden="1">
      <c r="A56" s="71" t="s">
        <v>157</v>
      </c>
      <c r="B56" s="94" t="s">
        <v>158</v>
      </c>
      <c r="C56" s="94" t="s">
        <v>118</v>
      </c>
      <c r="D56" s="92"/>
      <c r="E56" s="96">
        <f>E57</f>
        <v>6514.6</v>
      </c>
      <c r="F56" s="96">
        <f>F57</f>
        <v>6259.18</v>
      </c>
      <c r="G56" s="100"/>
      <c r="H56" s="96"/>
      <c r="I56" s="96">
        <f>I57</f>
        <v>4338.1</v>
      </c>
      <c r="J56" s="97"/>
      <c r="K56" s="97"/>
      <c r="L56" s="97"/>
      <c r="M56" s="97"/>
      <c r="N56" s="97"/>
      <c r="O56" s="97"/>
      <c r="P56" s="97"/>
      <c r="Q56" s="97"/>
      <c r="R56" s="97"/>
      <c r="S56" s="41"/>
      <c r="T56" s="39"/>
      <c r="U56" s="47"/>
    </row>
    <row r="57" spans="1:21" ht="41.25" hidden="1">
      <c r="A57" s="76" t="s">
        <v>159</v>
      </c>
      <c r="B57" s="99" t="s">
        <v>41</v>
      </c>
      <c r="C57" s="99" t="s">
        <v>118</v>
      </c>
      <c r="D57" s="103" t="s">
        <v>243</v>
      </c>
      <c r="E57" s="102">
        <v>6514.6</v>
      </c>
      <c r="F57" s="102">
        <v>6259.18</v>
      </c>
      <c r="G57" s="102"/>
      <c r="H57" s="102"/>
      <c r="I57" s="102">
        <v>4338.1</v>
      </c>
      <c r="J57" s="98"/>
      <c r="K57" s="98"/>
      <c r="L57" s="98"/>
      <c r="M57" s="98"/>
      <c r="N57" s="98"/>
      <c r="O57" s="98"/>
      <c r="P57" s="98"/>
      <c r="Q57" s="98"/>
      <c r="R57" s="98"/>
      <c r="S57" s="75"/>
      <c r="T57" s="39"/>
      <c r="U57" s="47"/>
    </row>
    <row r="58" spans="1:21" ht="69">
      <c r="A58" s="71" t="s">
        <v>160</v>
      </c>
      <c r="B58" s="94" t="s">
        <v>161</v>
      </c>
      <c r="C58" s="94" t="s">
        <v>141</v>
      </c>
      <c r="D58" s="92"/>
      <c r="E58" s="100"/>
      <c r="F58" s="96">
        <f>F59+F60</f>
        <v>297335.79916999995</v>
      </c>
      <c r="G58" s="100"/>
      <c r="H58" s="96"/>
      <c r="I58" s="96">
        <f>I59+I60</f>
        <v>336730.24</v>
      </c>
      <c r="J58" s="97"/>
      <c r="K58" s="97"/>
      <c r="L58" s="97"/>
      <c r="M58" s="97">
        <f>SUM(M59:M60)</f>
        <v>8863.53</v>
      </c>
      <c r="N58" s="97"/>
      <c r="O58" s="97"/>
      <c r="P58" s="97"/>
      <c r="Q58" s="97">
        <f>SUM(Q59:Q60)</f>
        <v>8863.53</v>
      </c>
      <c r="R58" s="97"/>
      <c r="S58" s="41"/>
      <c r="T58" s="39"/>
      <c r="U58" s="47"/>
    </row>
    <row r="59" spans="1:21" ht="207" customHeight="1">
      <c r="A59" s="76" t="s">
        <v>162</v>
      </c>
      <c r="B59" s="99" t="s">
        <v>163</v>
      </c>
      <c r="C59" s="99" t="s">
        <v>141</v>
      </c>
      <c r="D59" s="103" t="s">
        <v>244</v>
      </c>
      <c r="E59" s="102"/>
      <c r="F59" s="102">
        <v>287304.0816</v>
      </c>
      <c r="G59" s="102"/>
      <c r="H59" s="102"/>
      <c r="I59" s="102">
        <v>325330.3</v>
      </c>
      <c r="J59" s="98"/>
      <c r="K59" s="98"/>
      <c r="L59" s="98"/>
      <c r="M59" s="98">
        <v>8863.53</v>
      </c>
      <c r="N59" s="98"/>
      <c r="O59" s="98"/>
      <c r="P59" s="98"/>
      <c r="Q59" s="98">
        <v>8863.53</v>
      </c>
      <c r="R59" s="98"/>
      <c r="S59" s="75"/>
      <c r="T59" s="142" t="s">
        <v>285</v>
      </c>
      <c r="U59" s="47"/>
    </row>
    <row r="60" spans="1:21" ht="41.25">
      <c r="A60" s="76" t="s">
        <v>164</v>
      </c>
      <c r="B60" s="99" t="s">
        <v>11</v>
      </c>
      <c r="C60" s="99" t="s">
        <v>141</v>
      </c>
      <c r="D60" s="103" t="s">
        <v>245</v>
      </c>
      <c r="E60" s="102"/>
      <c r="F60" s="102">
        <v>10031.71757</v>
      </c>
      <c r="G60" s="102"/>
      <c r="H60" s="102"/>
      <c r="I60" s="102">
        <v>11399.94</v>
      </c>
      <c r="J60" s="98"/>
      <c r="K60" s="98"/>
      <c r="L60" s="98"/>
      <c r="M60" s="98">
        <v>0</v>
      </c>
      <c r="N60" s="98"/>
      <c r="O60" s="98"/>
      <c r="P60" s="98"/>
      <c r="Q60" s="98">
        <v>0</v>
      </c>
      <c r="R60" s="98"/>
      <c r="S60" s="75"/>
      <c r="T60" s="39"/>
      <c r="U60" s="47"/>
    </row>
    <row r="61" spans="1:21" ht="17.25">
      <c r="A61" s="72" t="s">
        <v>38</v>
      </c>
      <c r="B61" s="114" t="s">
        <v>165</v>
      </c>
      <c r="C61" s="91"/>
      <c r="D61" s="92"/>
      <c r="E61" s="93">
        <f>E62+E70+E74+E79+E99+E105+E108</f>
        <v>18238.8</v>
      </c>
      <c r="F61" s="93">
        <f>F62+F70+F74+F79+F99+F105+F108</f>
        <v>2145968.8443</v>
      </c>
      <c r="G61" s="93">
        <f>G62+G70+G74+G79+G99+G105+G108</f>
        <v>752725.6</v>
      </c>
      <c r="H61" s="93"/>
      <c r="I61" s="93"/>
      <c r="J61" s="115"/>
      <c r="K61" s="115"/>
      <c r="L61" s="115"/>
      <c r="M61" s="115"/>
      <c r="N61" s="115"/>
      <c r="O61" s="115"/>
      <c r="P61" s="115"/>
      <c r="Q61" s="115"/>
      <c r="R61" s="115"/>
      <c r="S61" s="74"/>
      <c r="T61" s="39"/>
      <c r="U61" s="47"/>
    </row>
    <row r="62" spans="1:21" ht="54.75" hidden="1">
      <c r="A62" s="151" t="s">
        <v>10</v>
      </c>
      <c r="B62" s="94" t="s">
        <v>166</v>
      </c>
      <c r="C62" s="152" t="s">
        <v>118</v>
      </c>
      <c r="D62" s="92"/>
      <c r="E62" s="96">
        <f>E64+E65+E66+E68+E69</f>
        <v>5238.8</v>
      </c>
      <c r="F62" s="96">
        <f>F64+F65+F66+F68+F69</f>
        <v>90194.62000000001</v>
      </c>
      <c r="G62" s="96">
        <f>G64+G65+G66+G68+G69</f>
        <v>1000</v>
      </c>
      <c r="H62" s="96">
        <f>H64+H65+H66+H68+H69</f>
        <v>4679.6</v>
      </c>
      <c r="I62" s="96">
        <f>I64+I65+I66+I68+I69</f>
        <v>92921.76</v>
      </c>
      <c r="J62" s="97"/>
      <c r="K62" s="97"/>
      <c r="L62" s="97"/>
      <c r="M62" s="97"/>
      <c r="N62" s="97"/>
      <c r="O62" s="97"/>
      <c r="P62" s="97"/>
      <c r="Q62" s="97"/>
      <c r="R62" s="97"/>
      <c r="S62" s="41"/>
      <c r="T62" s="39"/>
      <c r="U62" s="47"/>
    </row>
    <row r="63" spans="1:21" ht="27" hidden="1">
      <c r="A63" s="151"/>
      <c r="B63" s="94" t="s">
        <v>29</v>
      </c>
      <c r="C63" s="152"/>
      <c r="D63" s="92"/>
      <c r="E63" s="96">
        <f>E67</f>
        <v>5238.8</v>
      </c>
      <c r="F63" s="96">
        <f>F67</f>
        <v>9000</v>
      </c>
      <c r="G63" s="96">
        <f>G67</f>
        <v>1000</v>
      </c>
      <c r="H63" s="96">
        <f>H67</f>
        <v>4679.6</v>
      </c>
      <c r="I63" s="96">
        <f>I67</f>
        <v>9000</v>
      </c>
      <c r="J63" s="97"/>
      <c r="K63" s="97"/>
      <c r="L63" s="97"/>
      <c r="M63" s="97"/>
      <c r="N63" s="97"/>
      <c r="O63" s="97"/>
      <c r="P63" s="97"/>
      <c r="Q63" s="97"/>
      <c r="R63" s="97"/>
      <c r="S63" s="41"/>
      <c r="T63" s="39"/>
      <c r="U63" s="47"/>
    </row>
    <row r="64" spans="1:21" ht="27" hidden="1">
      <c r="A64" s="76" t="s">
        <v>2</v>
      </c>
      <c r="B64" s="99" t="s">
        <v>24</v>
      </c>
      <c r="C64" s="99" t="s">
        <v>118</v>
      </c>
      <c r="D64" s="103" t="s">
        <v>246</v>
      </c>
      <c r="E64" s="102"/>
      <c r="F64" s="102">
        <v>71131.82</v>
      </c>
      <c r="G64" s="102"/>
      <c r="H64" s="102"/>
      <c r="I64" s="102">
        <v>74319.25</v>
      </c>
      <c r="J64" s="98"/>
      <c r="K64" s="98"/>
      <c r="L64" s="98"/>
      <c r="M64" s="98"/>
      <c r="N64" s="98"/>
      <c r="O64" s="98"/>
      <c r="P64" s="98"/>
      <c r="Q64" s="98"/>
      <c r="R64" s="98"/>
      <c r="S64" s="75"/>
      <c r="T64" s="39"/>
      <c r="U64" s="47"/>
    </row>
    <row r="65" spans="1:21" ht="27" hidden="1">
      <c r="A65" s="76" t="s">
        <v>3</v>
      </c>
      <c r="B65" s="99" t="s">
        <v>31</v>
      </c>
      <c r="C65" s="99" t="s">
        <v>118</v>
      </c>
      <c r="D65" s="103" t="s">
        <v>247</v>
      </c>
      <c r="E65" s="102"/>
      <c r="F65" s="102">
        <v>400</v>
      </c>
      <c r="G65" s="102"/>
      <c r="H65" s="102"/>
      <c r="I65" s="102">
        <v>400</v>
      </c>
      <c r="J65" s="98"/>
      <c r="K65" s="98"/>
      <c r="L65" s="98"/>
      <c r="M65" s="98"/>
      <c r="N65" s="98"/>
      <c r="O65" s="98"/>
      <c r="P65" s="98"/>
      <c r="Q65" s="98"/>
      <c r="R65" s="98"/>
      <c r="S65" s="75"/>
      <c r="T65" s="39"/>
      <c r="U65" s="47"/>
    </row>
    <row r="66" spans="1:21" ht="41.25" hidden="1">
      <c r="A66" s="149" t="s">
        <v>55</v>
      </c>
      <c r="B66" s="99" t="s">
        <v>32</v>
      </c>
      <c r="C66" s="150" t="s">
        <v>118</v>
      </c>
      <c r="D66" s="166" t="s">
        <v>248</v>
      </c>
      <c r="E66" s="102">
        <v>5238.8</v>
      </c>
      <c r="F66" s="102">
        <v>14100</v>
      </c>
      <c r="G66" s="102">
        <v>1000</v>
      </c>
      <c r="H66" s="102">
        <v>4679.6</v>
      </c>
      <c r="I66" s="102">
        <v>13639.71</v>
      </c>
      <c r="J66" s="98"/>
      <c r="K66" s="98"/>
      <c r="L66" s="98"/>
      <c r="M66" s="98"/>
      <c r="N66" s="98"/>
      <c r="O66" s="98"/>
      <c r="P66" s="98"/>
      <c r="Q66" s="98"/>
      <c r="R66" s="98"/>
      <c r="S66" s="75"/>
      <c r="T66" s="39"/>
      <c r="U66" s="47"/>
    </row>
    <row r="67" spans="1:21" ht="27" hidden="1">
      <c r="A67" s="149"/>
      <c r="B67" s="99" t="s">
        <v>29</v>
      </c>
      <c r="C67" s="150"/>
      <c r="D67" s="166"/>
      <c r="E67" s="102">
        <v>5238.8</v>
      </c>
      <c r="F67" s="102">
        <v>9000</v>
      </c>
      <c r="G67" s="102">
        <v>1000</v>
      </c>
      <c r="H67" s="102">
        <v>4679.6</v>
      </c>
      <c r="I67" s="102">
        <v>9000</v>
      </c>
      <c r="J67" s="98"/>
      <c r="K67" s="98"/>
      <c r="L67" s="98"/>
      <c r="M67" s="98"/>
      <c r="N67" s="98"/>
      <c r="O67" s="98"/>
      <c r="P67" s="98"/>
      <c r="Q67" s="98"/>
      <c r="R67" s="98"/>
      <c r="S67" s="75"/>
      <c r="T67" s="39"/>
      <c r="U67" s="47"/>
    </row>
    <row r="68" spans="1:21" ht="27" hidden="1">
      <c r="A68" s="76" t="s">
        <v>84</v>
      </c>
      <c r="B68" s="99" t="s">
        <v>35</v>
      </c>
      <c r="C68" s="99" t="s">
        <v>118</v>
      </c>
      <c r="D68" s="103" t="s">
        <v>249</v>
      </c>
      <c r="E68" s="102"/>
      <c r="F68" s="102">
        <v>2250</v>
      </c>
      <c r="G68" s="102"/>
      <c r="H68" s="102"/>
      <c r="I68" s="102">
        <v>2250</v>
      </c>
      <c r="J68" s="98"/>
      <c r="K68" s="98"/>
      <c r="L68" s="98"/>
      <c r="M68" s="98"/>
      <c r="N68" s="98"/>
      <c r="O68" s="98"/>
      <c r="P68" s="98"/>
      <c r="Q68" s="98"/>
      <c r="R68" s="98"/>
      <c r="S68" s="75"/>
      <c r="T68" s="39"/>
      <c r="U68" s="47"/>
    </row>
    <row r="69" spans="1:21" ht="27" hidden="1">
      <c r="A69" s="76" t="s">
        <v>167</v>
      </c>
      <c r="B69" s="99" t="s">
        <v>37</v>
      </c>
      <c r="C69" s="99" t="s">
        <v>118</v>
      </c>
      <c r="D69" s="103" t="s">
        <v>250</v>
      </c>
      <c r="E69" s="102"/>
      <c r="F69" s="102">
        <v>2312.8</v>
      </c>
      <c r="G69" s="102"/>
      <c r="H69" s="102"/>
      <c r="I69" s="102">
        <v>2312.8</v>
      </c>
      <c r="J69" s="98"/>
      <c r="K69" s="98"/>
      <c r="L69" s="98"/>
      <c r="M69" s="98"/>
      <c r="N69" s="98"/>
      <c r="O69" s="98"/>
      <c r="P69" s="98"/>
      <c r="Q69" s="98"/>
      <c r="R69" s="98"/>
      <c r="S69" s="75"/>
      <c r="T69" s="39"/>
      <c r="U69" s="47"/>
    </row>
    <row r="70" spans="1:21" ht="54.75">
      <c r="A70" s="71" t="s">
        <v>9</v>
      </c>
      <c r="B70" s="94" t="s">
        <v>168</v>
      </c>
      <c r="C70" s="94" t="s">
        <v>141</v>
      </c>
      <c r="D70" s="92"/>
      <c r="E70" s="100"/>
      <c r="F70" s="96">
        <f>F71+F72+F73</f>
        <v>41013.3643</v>
      </c>
      <c r="G70" s="100"/>
      <c r="H70" s="96"/>
      <c r="I70" s="96">
        <f>SUM(I71:I73)</f>
        <v>34902.18</v>
      </c>
      <c r="J70" s="97"/>
      <c r="K70" s="97"/>
      <c r="L70" s="97"/>
      <c r="M70" s="97">
        <f>SUM(M71:M73)</f>
        <v>5025.21</v>
      </c>
      <c r="N70" s="97"/>
      <c r="O70" s="97"/>
      <c r="P70" s="97"/>
      <c r="Q70" s="97">
        <f>SUM(Q71:Q73)</f>
        <v>5025.21</v>
      </c>
      <c r="R70" s="97"/>
      <c r="S70" s="41"/>
      <c r="T70" s="39"/>
      <c r="U70" s="47"/>
    </row>
    <row r="71" spans="1:21" ht="41.25">
      <c r="A71" s="76" t="s">
        <v>6</v>
      </c>
      <c r="B71" s="99" t="s">
        <v>27</v>
      </c>
      <c r="C71" s="99" t="s">
        <v>141</v>
      </c>
      <c r="D71" s="103" t="s">
        <v>251</v>
      </c>
      <c r="E71" s="102"/>
      <c r="F71" s="102">
        <v>24113.3643</v>
      </c>
      <c r="G71" s="102"/>
      <c r="H71" s="102"/>
      <c r="I71" s="101">
        <v>25280.79</v>
      </c>
      <c r="J71" s="98"/>
      <c r="K71" s="98"/>
      <c r="L71" s="98"/>
      <c r="M71" s="98">
        <v>5025.21</v>
      </c>
      <c r="N71" s="98"/>
      <c r="O71" s="98"/>
      <c r="P71" s="98"/>
      <c r="Q71" s="98">
        <v>5025.21</v>
      </c>
      <c r="R71" s="98"/>
      <c r="S71" s="75"/>
      <c r="T71" s="39"/>
      <c r="U71" s="47"/>
    </row>
    <row r="72" spans="1:21" ht="15">
      <c r="A72" s="76" t="s">
        <v>7</v>
      </c>
      <c r="B72" s="99" t="s">
        <v>169</v>
      </c>
      <c r="C72" s="99" t="s">
        <v>141</v>
      </c>
      <c r="D72" s="103" t="s">
        <v>252</v>
      </c>
      <c r="E72" s="102"/>
      <c r="F72" s="102">
        <v>3400</v>
      </c>
      <c r="G72" s="102"/>
      <c r="H72" s="102"/>
      <c r="I72" s="116">
        <v>0</v>
      </c>
      <c r="J72" s="98"/>
      <c r="K72" s="98"/>
      <c r="L72" s="98"/>
      <c r="M72" s="98">
        <v>0</v>
      </c>
      <c r="N72" s="98"/>
      <c r="O72" s="98"/>
      <c r="P72" s="98"/>
      <c r="Q72" s="98">
        <v>0</v>
      </c>
      <c r="R72" s="98"/>
      <c r="S72" s="75"/>
      <c r="T72" s="39"/>
      <c r="U72" s="47"/>
    </row>
    <row r="73" spans="1:21" ht="41.25">
      <c r="A73" s="76" t="s">
        <v>8</v>
      </c>
      <c r="B73" s="99" t="s">
        <v>39</v>
      </c>
      <c r="C73" s="99" t="s">
        <v>141</v>
      </c>
      <c r="D73" s="103" t="s">
        <v>253</v>
      </c>
      <c r="E73" s="102"/>
      <c r="F73" s="102">
        <v>13500</v>
      </c>
      <c r="G73" s="102"/>
      <c r="H73" s="102"/>
      <c r="I73" s="101">
        <v>9621.39</v>
      </c>
      <c r="J73" s="98"/>
      <c r="K73" s="98"/>
      <c r="L73" s="98"/>
      <c r="M73" s="98">
        <v>0</v>
      </c>
      <c r="N73" s="98"/>
      <c r="O73" s="98"/>
      <c r="P73" s="98"/>
      <c r="Q73" s="98">
        <v>0</v>
      </c>
      <c r="R73" s="98"/>
      <c r="S73" s="75"/>
      <c r="T73" s="39"/>
      <c r="U73" s="47"/>
    </row>
    <row r="74" spans="1:21" ht="41.25">
      <c r="A74" s="71" t="s">
        <v>170</v>
      </c>
      <c r="B74" s="94" t="s">
        <v>171</v>
      </c>
      <c r="C74" s="94" t="s">
        <v>141</v>
      </c>
      <c r="D74" s="92"/>
      <c r="E74" s="96">
        <f>SUM(E75:E78)</f>
        <v>13000</v>
      </c>
      <c r="F74" s="96">
        <f>SUM(F75:F78)</f>
        <v>523554.7</v>
      </c>
      <c r="G74" s="100"/>
      <c r="H74" s="96"/>
      <c r="I74" s="96">
        <f>SUM(I75:I78)</f>
        <v>578670.58</v>
      </c>
      <c r="J74" s="97"/>
      <c r="K74" s="97"/>
      <c r="L74" s="97"/>
      <c r="M74" s="97">
        <f>SUM(M75:M78)</f>
        <v>188393.45</v>
      </c>
      <c r="N74" s="97"/>
      <c r="O74" s="97"/>
      <c r="P74" s="97"/>
      <c r="Q74" s="97">
        <f>SUM(Q75:Q78)</f>
        <v>147922.16</v>
      </c>
      <c r="R74" s="97"/>
      <c r="S74" s="41"/>
      <c r="T74" s="39"/>
      <c r="U74" s="47"/>
    </row>
    <row r="75" spans="1:21" ht="30.75">
      <c r="A75" s="76" t="s">
        <v>172</v>
      </c>
      <c r="B75" s="99" t="s">
        <v>23</v>
      </c>
      <c r="C75" s="99" t="s">
        <v>141</v>
      </c>
      <c r="D75" s="103" t="s">
        <v>254</v>
      </c>
      <c r="E75" s="102"/>
      <c r="F75" s="102">
        <v>490424.5</v>
      </c>
      <c r="G75" s="102"/>
      <c r="H75" s="102"/>
      <c r="I75" s="101">
        <v>520369.5</v>
      </c>
      <c r="J75" s="98"/>
      <c r="K75" s="98"/>
      <c r="L75" s="98"/>
      <c r="M75" s="98">
        <v>130092.37</v>
      </c>
      <c r="N75" s="98"/>
      <c r="O75" s="98"/>
      <c r="P75" s="98"/>
      <c r="Q75" s="98">
        <v>130092.37</v>
      </c>
      <c r="R75" s="98"/>
      <c r="S75" s="75"/>
      <c r="T75" s="141" t="s">
        <v>287</v>
      </c>
      <c r="U75" s="47"/>
    </row>
    <row r="76" spans="1:21" ht="41.25">
      <c r="A76" s="76" t="s">
        <v>173</v>
      </c>
      <c r="B76" s="99" t="s">
        <v>174</v>
      </c>
      <c r="C76" s="99" t="s">
        <v>141</v>
      </c>
      <c r="D76" s="103" t="s">
        <v>255</v>
      </c>
      <c r="E76" s="102"/>
      <c r="F76" s="102">
        <v>320</v>
      </c>
      <c r="G76" s="102"/>
      <c r="H76" s="102"/>
      <c r="I76" s="101">
        <v>1493.07</v>
      </c>
      <c r="J76" s="98"/>
      <c r="K76" s="98"/>
      <c r="L76" s="98"/>
      <c r="M76" s="101">
        <v>1493.07</v>
      </c>
      <c r="N76" s="98"/>
      <c r="O76" s="98"/>
      <c r="P76" s="98"/>
      <c r="Q76" s="98">
        <v>0</v>
      </c>
      <c r="R76" s="98"/>
      <c r="S76" s="75"/>
      <c r="T76" s="39"/>
      <c r="U76" s="47"/>
    </row>
    <row r="77" spans="1:21" ht="62.25">
      <c r="A77" s="76" t="s">
        <v>175</v>
      </c>
      <c r="B77" s="99" t="s">
        <v>40</v>
      </c>
      <c r="C77" s="99" t="s">
        <v>141</v>
      </c>
      <c r="D77" s="103" t="s">
        <v>256</v>
      </c>
      <c r="E77" s="102"/>
      <c r="F77" s="102">
        <v>20320</v>
      </c>
      <c r="G77" s="102"/>
      <c r="H77" s="102"/>
      <c r="I77" s="101">
        <v>56808.01</v>
      </c>
      <c r="J77" s="98"/>
      <c r="K77" s="98"/>
      <c r="L77" s="98"/>
      <c r="M77" s="101">
        <v>56808.01</v>
      </c>
      <c r="N77" s="98"/>
      <c r="O77" s="98"/>
      <c r="P77" s="98"/>
      <c r="Q77" s="98">
        <v>17829.79</v>
      </c>
      <c r="R77" s="98"/>
      <c r="S77" s="75"/>
      <c r="T77" s="141" t="s">
        <v>286</v>
      </c>
      <c r="U77" s="47"/>
    </row>
    <row r="78" spans="1:21" ht="41.25">
      <c r="A78" s="76" t="s">
        <v>176</v>
      </c>
      <c r="B78" s="99" t="s">
        <v>177</v>
      </c>
      <c r="C78" s="99" t="s">
        <v>141</v>
      </c>
      <c r="D78" s="103" t="s">
        <v>257</v>
      </c>
      <c r="E78" s="102">
        <v>13000</v>
      </c>
      <c r="F78" s="102">
        <v>12490.2</v>
      </c>
      <c r="G78" s="102"/>
      <c r="H78" s="102"/>
      <c r="I78" s="98">
        <v>0</v>
      </c>
      <c r="J78" s="98"/>
      <c r="K78" s="98"/>
      <c r="L78" s="98"/>
      <c r="M78" s="98">
        <v>0</v>
      </c>
      <c r="N78" s="98"/>
      <c r="O78" s="98"/>
      <c r="P78" s="98"/>
      <c r="Q78" s="98">
        <v>0</v>
      </c>
      <c r="R78" s="98"/>
      <c r="S78" s="75"/>
      <c r="T78" s="39"/>
      <c r="U78" s="47"/>
    </row>
    <row r="79" spans="1:21" ht="54.75" hidden="1">
      <c r="A79" s="151" t="s">
        <v>178</v>
      </c>
      <c r="B79" s="94" t="s">
        <v>179</v>
      </c>
      <c r="C79" s="152" t="s">
        <v>118</v>
      </c>
      <c r="D79" s="92"/>
      <c r="E79" s="100"/>
      <c r="F79" s="96">
        <f>F81+F82+F84+F85+F87+F88+F89+F91+F93+F94+F95+F97</f>
        <v>659866.2600000001</v>
      </c>
      <c r="G79" s="96">
        <f>G81+G82+G84+G85+G87+G88+G89+G91+G93+G94+G95+G97</f>
        <v>1725.6</v>
      </c>
      <c r="H79" s="96"/>
      <c r="I79" s="96">
        <f>I81+I82+I84+I85+I87+I88+I89+I91+I93+I94+I95+I97</f>
        <v>748391.3</v>
      </c>
      <c r="J79" s="97"/>
      <c r="K79" s="97"/>
      <c r="L79" s="97"/>
      <c r="M79" s="97"/>
      <c r="N79" s="97"/>
      <c r="O79" s="97"/>
      <c r="P79" s="97"/>
      <c r="Q79" s="97"/>
      <c r="R79" s="97"/>
      <c r="S79" s="41"/>
      <c r="T79" s="39"/>
      <c r="U79" s="47"/>
    </row>
    <row r="80" spans="1:21" ht="27" hidden="1">
      <c r="A80" s="151"/>
      <c r="B80" s="94" t="s">
        <v>29</v>
      </c>
      <c r="C80" s="152"/>
      <c r="D80" s="92"/>
      <c r="E80" s="100"/>
      <c r="F80" s="96">
        <f>F83+F86</f>
        <v>15531.4</v>
      </c>
      <c r="G80" s="96">
        <f>G83+G86</f>
        <v>1725.6</v>
      </c>
      <c r="H80" s="96"/>
      <c r="I80" s="96">
        <f>I83+I86</f>
        <v>15530.4</v>
      </c>
      <c r="J80" s="97"/>
      <c r="K80" s="97"/>
      <c r="L80" s="97"/>
      <c r="M80" s="97"/>
      <c r="N80" s="97"/>
      <c r="O80" s="97"/>
      <c r="P80" s="97"/>
      <c r="Q80" s="97"/>
      <c r="R80" s="97"/>
      <c r="S80" s="41"/>
      <c r="T80" s="39"/>
      <c r="U80" s="47"/>
    </row>
    <row r="81" spans="1:21" ht="41.25" hidden="1">
      <c r="A81" s="76" t="s">
        <v>180</v>
      </c>
      <c r="B81" s="99" t="s">
        <v>41</v>
      </c>
      <c r="C81" s="99" t="s">
        <v>118</v>
      </c>
      <c r="D81" s="103" t="s">
        <v>258</v>
      </c>
      <c r="E81" s="102"/>
      <c r="F81" s="102">
        <v>515341.46</v>
      </c>
      <c r="G81" s="102"/>
      <c r="H81" s="102"/>
      <c r="I81" s="101">
        <v>584547.06</v>
      </c>
      <c r="J81" s="98"/>
      <c r="K81" s="98"/>
      <c r="L81" s="98"/>
      <c r="M81" s="98"/>
      <c r="N81" s="98"/>
      <c r="O81" s="98"/>
      <c r="P81" s="98"/>
      <c r="Q81" s="98"/>
      <c r="R81" s="98"/>
      <c r="S81" s="75"/>
      <c r="T81" s="39"/>
      <c r="U81" s="47"/>
    </row>
    <row r="82" spans="1:21" ht="54.75" hidden="1">
      <c r="A82" s="149" t="s">
        <v>181</v>
      </c>
      <c r="B82" s="99" t="s">
        <v>44</v>
      </c>
      <c r="C82" s="150" t="s">
        <v>118</v>
      </c>
      <c r="D82" s="166" t="s">
        <v>259</v>
      </c>
      <c r="E82" s="102"/>
      <c r="F82" s="102">
        <v>6530.4</v>
      </c>
      <c r="G82" s="102">
        <v>725.6</v>
      </c>
      <c r="H82" s="102"/>
      <c r="I82" s="101">
        <v>6530.4</v>
      </c>
      <c r="J82" s="98"/>
      <c r="K82" s="98"/>
      <c r="L82" s="98"/>
      <c r="M82" s="98"/>
      <c r="N82" s="98"/>
      <c r="O82" s="98"/>
      <c r="P82" s="98"/>
      <c r="Q82" s="98"/>
      <c r="R82" s="98"/>
      <c r="S82" s="75"/>
      <c r="T82" s="39"/>
      <c r="U82" s="47"/>
    </row>
    <row r="83" spans="1:21" ht="27" hidden="1">
      <c r="A83" s="149"/>
      <c r="B83" s="99" t="s">
        <v>29</v>
      </c>
      <c r="C83" s="150"/>
      <c r="D83" s="166"/>
      <c r="E83" s="102"/>
      <c r="F83" s="102">
        <v>6531.4</v>
      </c>
      <c r="G83" s="102">
        <v>725.6</v>
      </c>
      <c r="H83" s="96"/>
      <c r="I83" s="101">
        <v>6530.4</v>
      </c>
      <c r="J83" s="98"/>
      <c r="K83" s="97"/>
      <c r="L83" s="97"/>
      <c r="M83" s="98"/>
      <c r="N83" s="98"/>
      <c r="O83" s="97"/>
      <c r="P83" s="97"/>
      <c r="Q83" s="97"/>
      <c r="R83" s="97"/>
      <c r="S83" s="41"/>
      <c r="T83" s="49"/>
      <c r="U83" s="61"/>
    </row>
    <row r="84" spans="1:21" ht="80.25" customHeight="1" hidden="1">
      <c r="A84" s="76" t="s">
        <v>182</v>
      </c>
      <c r="B84" s="99" t="s">
        <v>48</v>
      </c>
      <c r="C84" s="99" t="s">
        <v>118</v>
      </c>
      <c r="D84" s="103" t="s">
        <v>260</v>
      </c>
      <c r="E84" s="102">
        <f>E85+E86</f>
        <v>0</v>
      </c>
      <c r="F84" s="102">
        <v>2500</v>
      </c>
      <c r="G84" s="102"/>
      <c r="H84" s="96"/>
      <c r="I84" s="101">
        <v>2500</v>
      </c>
      <c r="J84" s="98"/>
      <c r="K84" s="97"/>
      <c r="L84" s="117"/>
      <c r="M84" s="117"/>
      <c r="N84" s="117"/>
      <c r="O84" s="117"/>
      <c r="P84" s="117"/>
      <c r="Q84" s="117"/>
      <c r="R84" s="117"/>
      <c r="S84" s="79"/>
      <c r="T84" s="50"/>
      <c r="U84" s="61"/>
    </row>
    <row r="85" spans="1:23" s="5" customFormat="1" ht="60" customHeight="1" hidden="1">
      <c r="A85" s="149" t="s">
        <v>183</v>
      </c>
      <c r="B85" s="99" t="s">
        <v>49</v>
      </c>
      <c r="C85" s="150" t="s">
        <v>118</v>
      </c>
      <c r="D85" s="166" t="s">
        <v>261</v>
      </c>
      <c r="E85" s="118"/>
      <c r="F85" s="118">
        <v>9000</v>
      </c>
      <c r="G85" s="118">
        <v>1000</v>
      </c>
      <c r="H85" s="118"/>
      <c r="I85" s="101">
        <v>9000</v>
      </c>
      <c r="J85" s="119"/>
      <c r="K85" s="119"/>
      <c r="L85" s="119"/>
      <c r="M85" s="119"/>
      <c r="N85" s="119"/>
      <c r="O85" s="119"/>
      <c r="P85" s="119"/>
      <c r="Q85" s="119"/>
      <c r="R85" s="119"/>
      <c r="S85" s="25"/>
      <c r="T85" s="66"/>
      <c r="U85" s="51"/>
      <c r="V85" s="18"/>
      <c r="W85" s="19"/>
    </row>
    <row r="86" spans="1:23" s="5" customFormat="1" ht="27" hidden="1">
      <c r="A86" s="149"/>
      <c r="B86" s="99" t="s">
        <v>29</v>
      </c>
      <c r="C86" s="150"/>
      <c r="D86" s="166"/>
      <c r="E86" s="118"/>
      <c r="F86" s="118">
        <v>9000</v>
      </c>
      <c r="G86" s="118">
        <v>1000</v>
      </c>
      <c r="H86" s="118"/>
      <c r="I86" s="101">
        <v>9000</v>
      </c>
      <c r="J86" s="119"/>
      <c r="K86" s="119"/>
      <c r="L86" s="119"/>
      <c r="M86" s="119"/>
      <c r="N86" s="119"/>
      <c r="O86" s="119"/>
      <c r="P86" s="119"/>
      <c r="Q86" s="119"/>
      <c r="R86" s="119"/>
      <c r="S86" s="25"/>
      <c r="T86" s="66"/>
      <c r="U86" s="51"/>
      <c r="V86" s="18"/>
      <c r="W86" s="19"/>
    </row>
    <row r="87" spans="1:21" ht="82.5" hidden="1">
      <c r="A87" s="76" t="s">
        <v>184</v>
      </c>
      <c r="B87" s="99" t="s">
        <v>109</v>
      </c>
      <c r="C87" s="99" t="s">
        <v>118</v>
      </c>
      <c r="D87" s="103" t="s">
        <v>262</v>
      </c>
      <c r="E87" s="118"/>
      <c r="F87" s="118">
        <v>14400</v>
      </c>
      <c r="G87" s="118"/>
      <c r="H87" s="118"/>
      <c r="I87" s="101">
        <v>14400</v>
      </c>
      <c r="J87" s="119"/>
      <c r="K87" s="119"/>
      <c r="L87" s="120"/>
      <c r="M87" s="120"/>
      <c r="N87" s="120"/>
      <c r="O87" s="120"/>
      <c r="P87" s="120"/>
      <c r="Q87" s="120"/>
      <c r="R87" s="120"/>
      <c r="S87" s="80"/>
      <c r="T87" s="158"/>
      <c r="U87" s="155"/>
    </row>
    <row r="88" spans="1:23" s="4" customFormat="1" ht="69" hidden="1">
      <c r="A88" s="76" t="s">
        <v>185</v>
      </c>
      <c r="B88" s="99" t="s">
        <v>25</v>
      </c>
      <c r="C88" s="99" t="s">
        <v>118</v>
      </c>
      <c r="D88" s="103" t="s">
        <v>263</v>
      </c>
      <c r="E88" s="118">
        <f>E91</f>
        <v>0</v>
      </c>
      <c r="F88" s="118">
        <v>69094.4</v>
      </c>
      <c r="G88" s="118"/>
      <c r="H88" s="121"/>
      <c r="I88" s="101">
        <v>76003.84</v>
      </c>
      <c r="J88" s="122"/>
      <c r="K88" s="122"/>
      <c r="L88" s="122"/>
      <c r="M88" s="119"/>
      <c r="N88" s="122"/>
      <c r="O88" s="122"/>
      <c r="P88" s="123"/>
      <c r="Q88" s="123"/>
      <c r="R88" s="123"/>
      <c r="S88" s="82"/>
      <c r="T88" s="158"/>
      <c r="U88" s="155"/>
      <c r="V88" s="18"/>
      <c r="W88" s="19"/>
    </row>
    <row r="89" spans="1:23" s="4" customFormat="1" ht="82.5" hidden="1">
      <c r="A89" s="143" t="s">
        <v>186</v>
      </c>
      <c r="B89" s="99" t="s">
        <v>187</v>
      </c>
      <c r="C89" s="147" t="s">
        <v>118</v>
      </c>
      <c r="D89" s="103" t="s">
        <v>264</v>
      </c>
      <c r="E89" s="118"/>
      <c r="F89" s="124">
        <v>32500</v>
      </c>
      <c r="G89" s="118"/>
      <c r="H89" s="118"/>
      <c r="I89" s="101">
        <v>45910</v>
      </c>
      <c r="J89" s="119"/>
      <c r="K89" s="119"/>
      <c r="L89" s="125"/>
      <c r="M89" s="125"/>
      <c r="N89" s="119"/>
      <c r="O89" s="125"/>
      <c r="P89" s="125"/>
      <c r="Q89" s="119"/>
      <c r="R89" s="119"/>
      <c r="S89" s="25"/>
      <c r="T89" s="158"/>
      <c r="U89" s="164"/>
      <c r="V89" s="18"/>
      <c r="W89" s="19"/>
    </row>
    <row r="90" spans="1:23" s="4" customFormat="1" ht="27" hidden="1">
      <c r="A90" s="144"/>
      <c r="B90" s="99" t="s">
        <v>278</v>
      </c>
      <c r="C90" s="148"/>
      <c r="D90" s="103"/>
      <c r="E90" s="118"/>
      <c r="F90" s="124"/>
      <c r="G90" s="118"/>
      <c r="H90" s="118"/>
      <c r="I90" s="107">
        <v>2645.0699</v>
      </c>
      <c r="J90" s="119"/>
      <c r="K90" s="119"/>
      <c r="L90" s="125"/>
      <c r="M90" s="125"/>
      <c r="N90" s="119"/>
      <c r="O90" s="125"/>
      <c r="P90" s="125"/>
      <c r="Q90" s="119"/>
      <c r="R90" s="119"/>
      <c r="S90" s="25"/>
      <c r="T90" s="158"/>
      <c r="U90" s="164"/>
      <c r="V90" s="18"/>
      <c r="W90" s="19"/>
    </row>
    <row r="91" spans="1:21" ht="54.75" hidden="1">
      <c r="A91" s="143" t="s">
        <v>188</v>
      </c>
      <c r="B91" s="99" t="s">
        <v>57</v>
      </c>
      <c r="C91" s="147" t="s">
        <v>118</v>
      </c>
      <c r="D91" s="103" t="s">
        <v>265</v>
      </c>
      <c r="E91" s="118"/>
      <c r="F91" s="126">
        <v>3500</v>
      </c>
      <c r="G91" s="118"/>
      <c r="H91" s="127"/>
      <c r="I91" s="101">
        <v>3000</v>
      </c>
      <c r="J91" s="119"/>
      <c r="K91" s="119"/>
      <c r="L91" s="125"/>
      <c r="M91" s="125"/>
      <c r="N91" s="119"/>
      <c r="O91" s="125"/>
      <c r="P91" s="125"/>
      <c r="Q91" s="119"/>
      <c r="R91" s="119"/>
      <c r="S91" s="25"/>
      <c r="T91" s="158"/>
      <c r="U91" s="164"/>
    </row>
    <row r="92" spans="1:21" ht="27" hidden="1">
      <c r="A92" s="144"/>
      <c r="B92" s="99" t="s">
        <v>278</v>
      </c>
      <c r="C92" s="148"/>
      <c r="D92" s="103"/>
      <c r="E92" s="118"/>
      <c r="F92" s="126"/>
      <c r="G92" s="118"/>
      <c r="H92" s="127"/>
      <c r="I92" s="107">
        <v>2151.39188</v>
      </c>
      <c r="J92" s="119"/>
      <c r="K92" s="119"/>
      <c r="L92" s="125"/>
      <c r="M92" s="125"/>
      <c r="N92" s="119"/>
      <c r="O92" s="125"/>
      <c r="P92" s="125"/>
      <c r="Q92" s="119"/>
      <c r="R92" s="119"/>
      <c r="S92" s="25"/>
      <c r="T92" s="66"/>
      <c r="U92" s="60"/>
    </row>
    <row r="93" spans="1:21" ht="41.25" hidden="1">
      <c r="A93" s="76" t="s">
        <v>189</v>
      </c>
      <c r="B93" s="99" t="s">
        <v>42</v>
      </c>
      <c r="C93" s="99" t="s">
        <v>118</v>
      </c>
      <c r="D93" s="103" t="s">
        <v>266</v>
      </c>
      <c r="E93" s="118">
        <f>SUM(E94:E95)</f>
        <v>0</v>
      </c>
      <c r="F93" s="126">
        <v>1500</v>
      </c>
      <c r="G93" s="118">
        <f>SUM(G94:G95)</f>
        <v>0</v>
      </c>
      <c r="H93" s="121"/>
      <c r="I93" s="101">
        <v>1200</v>
      </c>
      <c r="J93" s="122"/>
      <c r="K93" s="122"/>
      <c r="L93" s="122"/>
      <c r="M93" s="122"/>
      <c r="N93" s="122"/>
      <c r="O93" s="122"/>
      <c r="P93" s="122"/>
      <c r="Q93" s="122"/>
      <c r="R93" s="122"/>
      <c r="S93" s="81"/>
      <c r="T93" s="52"/>
      <c r="U93" s="61"/>
    </row>
    <row r="94" spans="1:21" ht="41.25" hidden="1">
      <c r="A94" s="76" t="s">
        <v>190</v>
      </c>
      <c r="B94" s="99" t="s">
        <v>43</v>
      </c>
      <c r="C94" s="99" t="s">
        <v>118</v>
      </c>
      <c r="D94" s="103" t="s">
        <v>267</v>
      </c>
      <c r="E94" s="118"/>
      <c r="F94" s="126">
        <v>800</v>
      </c>
      <c r="G94" s="118"/>
      <c r="H94" s="118"/>
      <c r="I94" s="101">
        <v>600</v>
      </c>
      <c r="J94" s="119"/>
      <c r="K94" s="119"/>
      <c r="L94" s="119"/>
      <c r="M94" s="119"/>
      <c r="N94" s="119"/>
      <c r="O94" s="119"/>
      <c r="P94" s="119"/>
      <c r="Q94" s="119"/>
      <c r="R94" s="119"/>
      <c r="S94" s="25"/>
      <c r="T94" s="51"/>
      <c r="U94" s="60"/>
    </row>
    <row r="95" spans="1:23" s="4" customFormat="1" ht="54.75" hidden="1">
      <c r="A95" s="143" t="s">
        <v>191</v>
      </c>
      <c r="B95" s="99" t="s">
        <v>26</v>
      </c>
      <c r="C95" s="147" t="s">
        <v>118</v>
      </c>
      <c r="D95" s="103" t="s">
        <v>268</v>
      </c>
      <c r="E95" s="118"/>
      <c r="F95" s="126">
        <v>1000</v>
      </c>
      <c r="G95" s="118"/>
      <c r="H95" s="118"/>
      <c r="I95" s="101">
        <v>1000</v>
      </c>
      <c r="J95" s="119"/>
      <c r="K95" s="119"/>
      <c r="L95" s="119"/>
      <c r="M95" s="116"/>
      <c r="N95" s="119"/>
      <c r="O95" s="119"/>
      <c r="P95" s="119"/>
      <c r="Q95" s="119"/>
      <c r="R95" s="119"/>
      <c r="S95" s="25"/>
      <c r="T95" s="51"/>
      <c r="U95" s="60"/>
      <c r="V95" s="18"/>
      <c r="W95" s="19"/>
    </row>
    <row r="96" spans="1:23" s="4" customFormat="1" ht="27" hidden="1">
      <c r="A96" s="144"/>
      <c r="B96" s="99" t="s">
        <v>278</v>
      </c>
      <c r="C96" s="148"/>
      <c r="D96" s="103"/>
      <c r="E96" s="118"/>
      <c r="F96" s="126"/>
      <c r="G96" s="118"/>
      <c r="H96" s="118"/>
      <c r="I96" s="107">
        <v>514.756</v>
      </c>
      <c r="J96" s="119"/>
      <c r="K96" s="119"/>
      <c r="L96" s="119"/>
      <c r="M96" s="116"/>
      <c r="N96" s="119"/>
      <c r="O96" s="119"/>
      <c r="P96" s="119"/>
      <c r="Q96" s="119"/>
      <c r="R96" s="119"/>
      <c r="S96" s="25"/>
      <c r="T96" s="51"/>
      <c r="U96" s="60"/>
      <c r="V96" s="18"/>
      <c r="W96" s="19"/>
    </row>
    <row r="97" spans="1:23" s="4" customFormat="1" ht="54.75" hidden="1">
      <c r="A97" s="143" t="s">
        <v>192</v>
      </c>
      <c r="B97" s="99" t="s">
        <v>193</v>
      </c>
      <c r="C97" s="147" t="s">
        <v>118</v>
      </c>
      <c r="D97" s="103" t="s">
        <v>269</v>
      </c>
      <c r="E97" s="118"/>
      <c r="F97" s="126">
        <v>3700</v>
      </c>
      <c r="G97" s="118"/>
      <c r="H97" s="93"/>
      <c r="I97" s="101">
        <v>3700</v>
      </c>
      <c r="J97" s="115"/>
      <c r="K97" s="115"/>
      <c r="L97" s="119"/>
      <c r="M97" s="116"/>
      <c r="N97" s="119"/>
      <c r="O97" s="119"/>
      <c r="P97" s="115"/>
      <c r="Q97" s="115"/>
      <c r="R97" s="115"/>
      <c r="S97" s="74"/>
      <c r="T97" s="53"/>
      <c r="U97" s="155"/>
      <c r="V97" s="18"/>
      <c r="W97" s="19"/>
    </row>
    <row r="98" spans="1:23" s="4" customFormat="1" ht="27" hidden="1">
      <c r="A98" s="144"/>
      <c r="B98" s="99" t="s">
        <v>278</v>
      </c>
      <c r="C98" s="148"/>
      <c r="D98" s="103"/>
      <c r="E98" s="118"/>
      <c r="F98" s="126"/>
      <c r="G98" s="118"/>
      <c r="H98" s="93"/>
      <c r="I98" s="107">
        <v>659.57539</v>
      </c>
      <c r="J98" s="115"/>
      <c r="K98" s="115"/>
      <c r="L98" s="119"/>
      <c r="M98" s="116"/>
      <c r="N98" s="119"/>
      <c r="O98" s="119"/>
      <c r="P98" s="115"/>
      <c r="Q98" s="116"/>
      <c r="R98" s="115"/>
      <c r="S98" s="74"/>
      <c r="T98" s="53"/>
      <c r="U98" s="155"/>
      <c r="V98" s="18"/>
      <c r="W98" s="19"/>
    </row>
    <row r="99" spans="1:23" s="4" customFormat="1" ht="69" hidden="1">
      <c r="A99" s="151" t="s">
        <v>194</v>
      </c>
      <c r="B99" s="94" t="s">
        <v>195</v>
      </c>
      <c r="C99" s="152" t="s">
        <v>118</v>
      </c>
      <c r="D99" s="104"/>
      <c r="E99" s="93">
        <f>E101</f>
        <v>0</v>
      </c>
      <c r="F99" s="93">
        <f>F101+F103</f>
        <v>759238.9</v>
      </c>
      <c r="G99" s="93">
        <f>G101+G103</f>
        <v>750000</v>
      </c>
      <c r="H99" s="93"/>
      <c r="I99" s="93">
        <f>I101+I103</f>
        <v>759238.9</v>
      </c>
      <c r="J99" s="115"/>
      <c r="K99" s="115"/>
      <c r="L99" s="115"/>
      <c r="M99" s="115"/>
      <c r="N99" s="115"/>
      <c r="O99" s="115"/>
      <c r="P99" s="115"/>
      <c r="Q99" s="115"/>
      <c r="R99" s="115"/>
      <c r="S99" s="74"/>
      <c r="T99" s="53"/>
      <c r="U99" s="155"/>
      <c r="V99" s="18"/>
      <c r="W99" s="19"/>
    </row>
    <row r="100" spans="1:23" s="4" customFormat="1" ht="30" customHeight="1" hidden="1">
      <c r="A100" s="151"/>
      <c r="B100" s="94" t="s">
        <v>29</v>
      </c>
      <c r="C100" s="152"/>
      <c r="D100" s="128"/>
      <c r="E100" s="126"/>
      <c r="F100" s="93">
        <f>F104</f>
        <v>757738.9</v>
      </c>
      <c r="G100" s="93">
        <f>G104</f>
        <v>750000</v>
      </c>
      <c r="H100" s="121"/>
      <c r="I100" s="93">
        <f>I104</f>
        <v>757738.9</v>
      </c>
      <c r="J100" s="122"/>
      <c r="K100" s="122"/>
      <c r="L100" s="122"/>
      <c r="M100" s="122"/>
      <c r="N100" s="122"/>
      <c r="O100" s="122"/>
      <c r="P100" s="122"/>
      <c r="Q100" s="122"/>
      <c r="R100" s="122"/>
      <c r="S100" s="81"/>
      <c r="T100" s="158"/>
      <c r="U100" s="158"/>
      <c r="V100" s="18"/>
      <c r="W100" s="19"/>
    </row>
    <row r="101" spans="1:23" s="4" customFormat="1" ht="45.75" customHeight="1" hidden="1">
      <c r="A101" s="143" t="s">
        <v>196</v>
      </c>
      <c r="B101" s="99" t="s">
        <v>46</v>
      </c>
      <c r="C101" s="99" t="s">
        <v>118</v>
      </c>
      <c r="D101" s="103" t="s">
        <v>270</v>
      </c>
      <c r="E101" s="118"/>
      <c r="F101" s="126">
        <v>1500</v>
      </c>
      <c r="G101" s="118"/>
      <c r="H101" s="126"/>
      <c r="I101" s="101">
        <v>1500</v>
      </c>
      <c r="J101" s="123"/>
      <c r="K101" s="123"/>
      <c r="L101" s="123"/>
      <c r="M101" s="123"/>
      <c r="N101" s="123"/>
      <c r="O101" s="123"/>
      <c r="P101" s="123"/>
      <c r="Q101" s="123"/>
      <c r="R101" s="123"/>
      <c r="S101" s="25"/>
      <c r="T101" s="158"/>
      <c r="U101" s="158"/>
      <c r="V101" s="18"/>
      <c r="W101" s="19"/>
    </row>
    <row r="102" spans="1:23" s="4" customFormat="1" ht="27" hidden="1">
      <c r="A102" s="144"/>
      <c r="B102" s="99" t="s">
        <v>278</v>
      </c>
      <c r="C102" s="99"/>
      <c r="D102" s="103"/>
      <c r="E102" s="118"/>
      <c r="F102" s="126"/>
      <c r="G102" s="118"/>
      <c r="H102" s="126"/>
      <c r="I102" s="107">
        <v>219.59</v>
      </c>
      <c r="J102" s="123"/>
      <c r="K102" s="123"/>
      <c r="L102" s="123"/>
      <c r="M102" s="123"/>
      <c r="N102" s="123"/>
      <c r="O102" s="123"/>
      <c r="P102" s="123"/>
      <c r="Q102" s="123"/>
      <c r="R102" s="123"/>
      <c r="S102" s="25"/>
      <c r="T102" s="66"/>
      <c r="U102" s="66"/>
      <c r="V102" s="18"/>
      <c r="W102" s="19"/>
    </row>
    <row r="103" spans="1:21" ht="41.25" hidden="1">
      <c r="A103" s="149" t="s">
        <v>197</v>
      </c>
      <c r="B103" s="99" t="s">
        <v>47</v>
      </c>
      <c r="C103" s="150" t="s">
        <v>118</v>
      </c>
      <c r="D103" s="166" t="s">
        <v>271</v>
      </c>
      <c r="E103" s="118"/>
      <c r="F103" s="126">
        <v>757738.9</v>
      </c>
      <c r="G103" s="118">
        <v>750000</v>
      </c>
      <c r="H103" s="129"/>
      <c r="I103" s="101">
        <v>757738.9</v>
      </c>
      <c r="J103" s="119"/>
      <c r="K103" s="130"/>
      <c r="L103" s="119"/>
      <c r="M103" s="119"/>
      <c r="N103" s="119"/>
      <c r="O103" s="130"/>
      <c r="P103" s="130"/>
      <c r="Q103" s="119"/>
      <c r="R103" s="119"/>
      <c r="S103" s="56"/>
      <c r="T103" s="70"/>
      <c r="U103" s="60"/>
    </row>
    <row r="104" spans="1:21" ht="27" hidden="1">
      <c r="A104" s="149"/>
      <c r="B104" s="99" t="s">
        <v>29</v>
      </c>
      <c r="C104" s="150"/>
      <c r="D104" s="166"/>
      <c r="E104" s="129"/>
      <c r="F104" s="126">
        <v>757738.9</v>
      </c>
      <c r="G104" s="118">
        <v>750000</v>
      </c>
      <c r="H104" s="129"/>
      <c r="I104" s="101">
        <v>757738.9</v>
      </c>
      <c r="J104" s="119"/>
      <c r="K104" s="130"/>
      <c r="L104" s="119"/>
      <c r="M104" s="119"/>
      <c r="N104" s="119"/>
      <c r="O104" s="130"/>
      <c r="P104" s="130"/>
      <c r="Q104" s="119"/>
      <c r="R104" s="119"/>
      <c r="S104" s="56"/>
      <c r="T104" s="54"/>
      <c r="U104" s="60"/>
    </row>
    <row r="105" spans="1:21" ht="54.75" hidden="1">
      <c r="A105" s="71" t="s">
        <v>198</v>
      </c>
      <c r="B105" s="94" t="s">
        <v>199</v>
      </c>
      <c r="C105" s="94" t="s">
        <v>118</v>
      </c>
      <c r="D105" s="131"/>
      <c r="E105" s="129">
        <f>E103-E106</f>
        <v>0</v>
      </c>
      <c r="F105" s="129">
        <f>F106+F107</f>
        <v>69200</v>
      </c>
      <c r="G105" s="129">
        <f>G106+G107</f>
        <v>0</v>
      </c>
      <c r="H105" s="129"/>
      <c r="I105" s="96">
        <f>I106+I107</f>
        <v>73076</v>
      </c>
      <c r="J105" s="130"/>
      <c r="K105" s="130"/>
      <c r="L105" s="130"/>
      <c r="M105" s="130"/>
      <c r="N105" s="130"/>
      <c r="O105" s="130"/>
      <c r="P105" s="130"/>
      <c r="Q105" s="130"/>
      <c r="R105" s="130"/>
      <c r="S105" s="56"/>
      <c r="T105" s="54"/>
      <c r="U105" s="60"/>
    </row>
    <row r="106" spans="1:21" ht="69" hidden="1">
      <c r="A106" s="76" t="s">
        <v>200</v>
      </c>
      <c r="B106" s="99" t="s">
        <v>201</v>
      </c>
      <c r="C106" s="99" t="s">
        <v>118</v>
      </c>
      <c r="D106" s="103" t="s">
        <v>272</v>
      </c>
      <c r="E106" s="118"/>
      <c r="F106" s="126">
        <v>68000</v>
      </c>
      <c r="G106" s="118"/>
      <c r="H106" s="129"/>
      <c r="I106" s="101">
        <v>71876</v>
      </c>
      <c r="J106" s="130"/>
      <c r="K106" s="130"/>
      <c r="L106" s="119"/>
      <c r="M106" s="119"/>
      <c r="N106" s="130"/>
      <c r="O106" s="130"/>
      <c r="P106" s="130"/>
      <c r="Q106" s="119"/>
      <c r="R106" s="130"/>
      <c r="S106" s="56"/>
      <c r="T106" s="54"/>
      <c r="U106" s="60"/>
    </row>
    <row r="107" spans="1:21" ht="41.25" hidden="1">
      <c r="A107" s="76" t="s">
        <v>202</v>
      </c>
      <c r="B107" s="99" t="s">
        <v>203</v>
      </c>
      <c r="C107" s="99" t="s">
        <v>118</v>
      </c>
      <c r="D107" s="103" t="s">
        <v>273</v>
      </c>
      <c r="E107" s="118"/>
      <c r="F107" s="126">
        <v>1200</v>
      </c>
      <c r="G107" s="118"/>
      <c r="H107" s="132"/>
      <c r="I107" s="101">
        <v>1200</v>
      </c>
      <c r="J107" s="133"/>
      <c r="K107" s="133"/>
      <c r="L107" s="119"/>
      <c r="M107" s="119"/>
      <c r="N107" s="130"/>
      <c r="O107" s="130"/>
      <c r="P107" s="133"/>
      <c r="Q107" s="133"/>
      <c r="R107" s="133"/>
      <c r="S107" s="26"/>
      <c r="T107" s="159"/>
      <c r="U107" s="155"/>
    </row>
    <row r="108" spans="1:21" ht="54.75">
      <c r="A108" s="71" t="s">
        <v>204</v>
      </c>
      <c r="B108" s="94" t="s">
        <v>205</v>
      </c>
      <c r="C108" s="94" t="s">
        <v>206</v>
      </c>
      <c r="D108" s="134"/>
      <c r="E108" s="132">
        <f>E109+E110+E111+E112+E115</f>
        <v>0</v>
      </c>
      <c r="F108" s="132">
        <f>F109+F110+F111+F112+F115</f>
        <v>2901</v>
      </c>
      <c r="G108" s="132">
        <f>G109+G110+G111+G112+G115</f>
        <v>0</v>
      </c>
      <c r="H108" s="132"/>
      <c r="I108" s="135"/>
      <c r="J108" s="133"/>
      <c r="K108" s="133"/>
      <c r="L108" s="133"/>
      <c r="M108" s="133"/>
      <c r="N108" s="133"/>
      <c r="O108" s="133"/>
      <c r="P108" s="133"/>
      <c r="Q108" s="133"/>
      <c r="R108" s="133"/>
      <c r="S108" s="26"/>
      <c r="T108" s="159"/>
      <c r="U108" s="155"/>
    </row>
    <row r="109" spans="1:21" ht="69" hidden="1">
      <c r="A109" s="76" t="s">
        <v>207</v>
      </c>
      <c r="B109" s="99" t="s">
        <v>208</v>
      </c>
      <c r="C109" s="99" t="s">
        <v>53</v>
      </c>
      <c r="D109" s="103" t="s">
        <v>274</v>
      </c>
      <c r="E109" s="118"/>
      <c r="F109" s="126">
        <v>2000</v>
      </c>
      <c r="G109" s="118"/>
      <c r="H109" s="136"/>
      <c r="I109" s="101">
        <v>2000</v>
      </c>
      <c r="J109" s="119"/>
      <c r="K109" s="119"/>
      <c r="L109" s="119"/>
      <c r="M109" s="119"/>
      <c r="N109" s="119"/>
      <c r="O109" s="119"/>
      <c r="P109" s="119"/>
      <c r="Q109" s="119"/>
      <c r="R109" s="119"/>
      <c r="S109" s="25"/>
      <c r="T109" s="158"/>
      <c r="U109" s="164"/>
    </row>
    <row r="110" spans="1:21" ht="96">
      <c r="A110" s="76" t="s">
        <v>209</v>
      </c>
      <c r="B110" s="99" t="s">
        <v>51</v>
      </c>
      <c r="C110" s="99" t="s">
        <v>141</v>
      </c>
      <c r="D110" s="103" t="s">
        <v>275</v>
      </c>
      <c r="E110" s="118"/>
      <c r="F110" s="126">
        <v>1</v>
      </c>
      <c r="G110" s="118"/>
      <c r="H110" s="118"/>
      <c r="I110" s="116">
        <v>0</v>
      </c>
      <c r="J110" s="119"/>
      <c r="K110" s="119"/>
      <c r="L110" s="119"/>
      <c r="M110" s="119">
        <v>0</v>
      </c>
      <c r="N110" s="119"/>
      <c r="O110" s="119"/>
      <c r="P110" s="119"/>
      <c r="Q110" s="119">
        <v>0</v>
      </c>
      <c r="R110" s="119"/>
      <c r="S110" s="25"/>
      <c r="T110" s="160"/>
      <c r="U110" s="164"/>
    </row>
    <row r="111" spans="1:21" ht="69" hidden="1">
      <c r="A111" s="76" t="s">
        <v>210</v>
      </c>
      <c r="B111" s="99" t="s">
        <v>52</v>
      </c>
      <c r="C111" s="99" t="s">
        <v>118</v>
      </c>
      <c r="D111" s="103" t="s">
        <v>276</v>
      </c>
      <c r="E111" s="118"/>
      <c r="F111" s="126">
        <v>500</v>
      </c>
      <c r="G111" s="118"/>
      <c r="H111" s="118"/>
      <c r="I111" s="116">
        <v>500</v>
      </c>
      <c r="J111" s="119"/>
      <c r="K111" s="119"/>
      <c r="L111" s="119"/>
      <c r="M111" s="119">
        <v>0</v>
      </c>
      <c r="N111" s="119"/>
      <c r="O111" s="119"/>
      <c r="P111" s="119"/>
      <c r="Q111" s="119"/>
      <c r="R111" s="119"/>
      <c r="S111" s="25"/>
      <c r="T111" s="66"/>
      <c r="U111" s="60"/>
    </row>
    <row r="112" spans="1:21" ht="90.75" customHeight="1">
      <c r="A112" s="149" t="s">
        <v>211</v>
      </c>
      <c r="B112" s="99" t="s">
        <v>212</v>
      </c>
      <c r="C112" s="99" t="s">
        <v>154</v>
      </c>
      <c r="D112" s="103" t="s">
        <v>277</v>
      </c>
      <c r="E112" s="118">
        <f>E113+E114</f>
        <v>0</v>
      </c>
      <c r="F112" s="118">
        <f>F113+F114</f>
        <v>400</v>
      </c>
      <c r="G112" s="118">
        <f>G113+G114</f>
        <v>0</v>
      </c>
      <c r="H112" s="118"/>
      <c r="I112" s="98">
        <v>0</v>
      </c>
      <c r="J112" s="119"/>
      <c r="K112" s="119"/>
      <c r="L112" s="119"/>
      <c r="M112" s="119">
        <v>0</v>
      </c>
      <c r="N112" s="119"/>
      <c r="O112" s="119"/>
      <c r="P112" s="119"/>
      <c r="Q112" s="119">
        <v>0</v>
      </c>
      <c r="R112" s="119"/>
      <c r="S112" s="25"/>
      <c r="T112" s="70"/>
      <c r="U112" s="60"/>
    </row>
    <row r="113" spans="1:21" ht="13.5" hidden="1">
      <c r="A113" s="149"/>
      <c r="B113" s="112" t="s">
        <v>213</v>
      </c>
      <c r="C113" s="112" t="s">
        <v>118</v>
      </c>
      <c r="D113" s="103"/>
      <c r="E113" s="118"/>
      <c r="F113" s="126">
        <v>300</v>
      </c>
      <c r="G113" s="118"/>
      <c r="H113" s="118"/>
      <c r="I113" s="116">
        <v>300</v>
      </c>
      <c r="J113" s="119"/>
      <c r="K113" s="119"/>
      <c r="L113" s="119"/>
      <c r="M113" s="119">
        <v>0</v>
      </c>
      <c r="N113" s="119"/>
      <c r="O113" s="119"/>
      <c r="P113" s="119"/>
      <c r="Q113" s="119"/>
      <c r="R113" s="119"/>
      <c r="S113" s="25"/>
      <c r="T113" s="66"/>
      <c r="U113" s="60"/>
    </row>
    <row r="114" spans="1:23" ht="57" customHeight="1">
      <c r="A114" s="149"/>
      <c r="B114" s="112" t="s">
        <v>214</v>
      </c>
      <c r="C114" s="112" t="s">
        <v>141</v>
      </c>
      <c r="D114" s="103"/>
      <c r="E114" s="118"/>
      <c r="F114" s="126">
        <v>100</v>
      </c>
      <c r="G114" s="118"/>
      <c r="H114" s="118"/>
      <c r="I114" s="116">
        <v>0</v>
      </c>
      <c r="J114" s="119"/>
      <c r="K114" s="119"/>
      <c r="L114" s="119"/>
      <c r="M114" s="137">
        <v>0</v>
      </c>
      <c r="N114" s="119"/>
      <c r="O114" s="119"/>
      <c r="P114" s="133"/>
      <c r="Q114" s="137">
        <v>0</v>
      </c>
      <c r="R114" s="133"/>
      <c r="S114" s="26"/>
      <c r="T114" s="69"/>
      <c r="U114" s="61"/>
      <c r="V114" s="1"/>
      <c r="W114" s="1"/>
    </row>
    <row r="115" spans="1:23" ht="41.25" hidden="1">
      <c r="A115" s="76" t="s">
        <v>215</v>
      </c>
      <c r="B115" s="99" t="s">
        <v>216</v>
      </c>
      <c r="C115" s="99" t="s">
        <v>118</v>
      </c>
      <c r="D115" s="104"/>
      <c r="E115" s="118"/>
      <c r="F115" s="138"/>
      <c r="G115" s="118"/>
      <c r="H115" s="118"/>
      <c r="I115" s="101">
        <v>0</v>
      </c>
      <c r="J115" s="119"/>
      <c r="K115" s="119"/>
      <c r="L115" s="119"/>
      <c r="M115" s="119"/>
      <c r="N115" s="119"/>
      <c r="O115" s="119"/>
      <c r="P115" s="119"/>
      <c r="Q115" s="119"/>
      <c r="R115" s="119"/>
      <c r="S115" s="25"/>
      <c r="T115" s="66"/>
      <c r="U115" s="60"/>
      <c r="V115" s="1"/>
      <c r="W115" s="1"/>
    </row>
    <row r="116" spans="1:23" ht="34.5" hidden="1">
      <c r="A116" s="73"/>
      <c r="B116" s="90" t="s">
        <v>217</v>
      </c>
      <c r="C116" s="91"/>
      <c r="D116" s="104"/>
      <c r="E116" s="118">
        <f>E12+E61</f>
        <v>118353.40000000001</v>
      </c>
      <c r="F116" s="118">
        <f>F12+F61</f>
        <v>3263227.5134699997</v>
      </c>
      <c r="G116" s="118">
        <f>G12+G61</f>
        <v>799988.9299999999</v>
      </c>
      <c r="H116" s="129"/>
      <c r="I116" s="96">
        <f>I12+I61</f>
        <v>0</v>
      </c>
      <c r="J116" s="130"/>
      <c r="K116" s="130"/>
      <c r="L116" s="130"/>
      <c r="M116" s="130"/>
      <c r="N116" s="130"/>
      <c r="O116" s="130"/>
      <c r="P116" s="130"/>
      <c r="Q116" s="130"/>
      <c r="R116" s="130"/>
      <c r="S116" s="56"/>
      <c r="T116" s="66"/>
      <c r="U116" s="60"/>
      <c r="V116" s="1"/>
      <c r="W116" s="1"/>
    </row>
    <row r="117" spans="1:23" ht="14.25" hidden="1">
      <c r="A117" s="83"/>
      <c r="B117" s="139" t="s">
        <v>218</v>
      </c>
      <c r="C117" s="139" t="s">
        <v>118</v>
      </c>
      <c r="D117" s="104"/>
      <c r="E117" s="118"/>
      <c r="F117" s="118"/>
      <c r="G117" s="118"/>
      <c r="H117" s="129"/>
      <c r="I117" s="96">
        <f>I116-I118-I119-I120</f>
        <v>-1611587.88</v>
      </c>
      <c r="J117" s="130"/>
      <c r="K117" s="130"/>
      <c r="L117" s="130"/>
      <c r="M117" s="130"/>
      <c r="N117" s="130"/>
      <c r="O117" s="130"/>
      <c r="P117" s="130"/>
      <c r="Q117" s="130"/>
      <c r="R117" s="130"/>
      <c r="S117" s="56"/>
      <c r="T117" s="66"/>
      <c r="U117" s="60"/>
      <c r="V117" s="1"/>
      <c r="W117" s="1"/>
    </row>
    <row r="118" spans="1:23" ht="14.25">
      <c r="A118" s="83"/>
      <c r="B118" s="139" t="s">
        <v>219</v>
      </c>
      <c r="C118" s="139" t="s">
        <v>141</v>
      </c>
      <c r="D118" s="140"/>
      <c r="E118" s="129"/>
      <c r="F118" s="129"/>
      <c r="G118" s="129"/>
      <c r="H118" s="129">
        <f>SUM(H13)</f>
        <v>18425</v>
      </c>
      <c r="I118" s="96">
        <f>SUM(I13,I38,I53,I58,I70,I74)</f>
        <v>980378</v>
      </c>
      <c r="J118" s="130"/>
      <c r="K118" s="130"/>
      <c r="L118" s="130">
        <f>SUM(L13)</f>
        <v>18425</v>
      </c>
      <c r="M118" s="130">
        <f>SUM(M13,M38,M53,M58,M70,M74)</f>
        <v>217357.19</v>
      </c>
      <c r="N118" s="130"/>
      <c r="O118" s="130"/>
      <c r="P118" s="130"/>
      <c r="Q118" s="130">
        <f>SUM(Q13,Q38,Q53,Q58,Q70,Q74)</f>
        <v>166272.37</v>
      </c>
      <c r="R118" s="130"/>
      <c r="S118" s="56"/>
      <c r="T118" s="70"/>
      <c r="U118" s="60"/>
      <c r="V118" s="1"/>
      <c r="W118" s="1"/>
    </row>
    <row r="119" spans="1:23" ht="14.25" hidden="1">
      <c r="A119" s="83"/>
      <c r="B119" s="84" t="s">
        <v>220</v>
      </c>
      <c r="C119" s="84" t="s">
        <v>120</v>
      </c>
      <c r="D119" s="57"/>
      <c r="E119" s="58"/>
      <c r="F119" s="58"/>
      <c r="G119" s="58"/>
      <c r="H119" s="56">
        <f aca="true" t="shared" si="1" ref="H119:S119">H19+H29+H32+H33+H34+H35+H36+H37</f>
        <v>0</v>
      </c>
      <c r="I119" s="41">
        <f t="shared" si="1"/>
        <v>629209.88</v>
      </c>
      <c r="J119" s="56">
        <f t="shared" si="1"/>
        <v>0</v>
      </c>
      <c r="K119" s="56">
        <f t="shared" si="1"/>
        <v>0</v>
      </c>
      <c r="L119" s="56">
        <f t="shared" si="1"/>
        <v>0</v>
      </c>
      <c r="M119" s="56">
        <f t="shared" si="1"/>
        <v>0</v>
      </c>
      <c r="N119" s="56">
        <f t="shared" si="1"/>
        <v>0</v>
      </c>
      <c r="O119" s="56">
        <f t="shared" si="1"/>
        <v>0</v>
      </c>
      <c r="P119" s="56">
        <f t="shared" si="1"/>
        <v>0</v>
      </c>
      <c r="Q119" s="56">
        <f t="shared" si="1"/>
        <v>0</v>
      </c>
      <c r="R119" s="56">
        <f t="shared" si="1"/>
        <v>0</v>
      </c>
      <c r="S119" s="56">
        <f t="shared" si="1"/>
        <v>0</v>
      </c>
      <c r="T119" s="70"/>
      <c r="U119" s="60"/>
      <c r="V119" s="1"/>
      <c r="W119" s="1"/>
    </row>
    <row r="120" spans="1:23" ht="41.25" hidden="1">
      <c r="A120" s="83"/>
      <c r="B120" s="55" t="s">
        <v>221</v>
      </c>
      <c r="C120" s="55" t="s">
        <v>53</v>
      </c>
      <c r="D120" s="40"/>
      <c r="E120" s="26"/>
      <c r="F120" s="26"/>
      <c r="G120" s="26"/>
      <c r="H120" s="26">
        <f>H109</f>
        <v>0</v>
      </c>
      <c r="I120" s="89">
        <f aca="true" t="shared" si="2" ref="I120:S120">I109</f>
        <v>2000</v>
      </c>
      <c r="J120" s="26">
        <f t="shared" si="2"/>
        <v>0</v>
      </c>
      <c r="K120" s="26">
        <f t="shared" si="2"/>
        <v>0</v>
      </c>
      <c r="L120" s="26">
        <f t="shared" si="2"/>
        <v>0</v>
      </c>
      <c r="M120" s="26">
        <f t="shared" si="2"/>
        <v>0</v>
      </c>
      <c r="N120" s="26">
        <f t="shared" si="2"/>
        <v>0</v>
      </c>
      <c r="O120" s="26">
        <f t="shared" si="2"/>
        <v>0</v>
      </c>
      <c r="P120" s="26">
        <f t="shared" si="2"/>
        <v>0</v>
      </c>
      <c r="Q120" s="26">
        <f t="shared" si="2"/>
        <v>0</v>
      </c>
      <c r="R120" s="26">
        <f t="shared" si="2"/>
        <v>0</v>
      </c>
      <c r="S120" s="26">
        <f t="shared" si="2"/>
        <v>0</v>
      </c>
      <c r="T120" s="59"/>
      <c r="U120" s="61"/>
      <c r="V120" s="1"/>
      <c r="W120" s="1"/>
    </row>
    <row r="121" spans="1:23" ht="13.5" hidden="1">
      <c r="A121" s="1"/>
      <c r="C121" s="10"/>
      <c r="D121" s="21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30"/>
      <c r="T121" s="1"/>
      <c r="U121" s="1"/>
      <c r="V121" s="1"/>
      <c r="W121" s="1"/>
    </row>
    <row r="122" ht="13.5" hidden="1"/>
    <row r="123" spans="1:18" ht="21" hidden="1">
      <c r="A123" s="38" t="s">
        <v>110</v>
      </c>
      <c r="N123" s="156" t="s">
        <v>112</v>
      </c>
      <c r="O123" s="156"/>
      <c r="P123" s="156"/>
      <c r="R123" s="43" t="s">
        <v>111</v>
      </c>
    </row>
    <row r="124" ht="13.5" hidden="1"/>
    <row r="125" spans="19:23" ht="13.5" hidden="1">
      <c r="S125" s="30"/>
      <c r="T125" s="1"/>
      <c r="U125" s="1"/>
      <c r="V125" s="1"/>
      <c r="W125" s="1"/>
    </row>
    <row r="126" spans="1:23" ht="13.5" hidden="1">
      <c r="A126" s="8" t="s">
        <v>108</v>
      </c>
      <c r="S126" s="30"/>
      <c r="T126" s="1"/>
      <c r="U126" s="1"/>
      <c r="V126" s="1"/>
      <c r="W126" s="1"/>
    </row>
    <row r="127" spans="1:23" ht="13.5" hidden="1">
      <c r="A127" s="8" t="s">
        <v>93</v>
      </c>
      <c r="S127" s="30"/>
      <c r="T127" s="1"/>
      <c r="U127" s="1"/>
      <c r="V127" s="1"/>
      <c r="W127" s="1"/>
    </row>
    <row r="128" spans="1:23" ht="13.5">
      <c r="A128" s="8" t="s">
        <v>113</v>
      </c>
      <c r="S128" s="30"/>
      <c r="T128" s="1"/>
      <c r="U128" s="1"/>
      <c r="V128" s="1"/>
      <c r="W128" s="1"/>
    </row>
    <row r="129" ht="13.5">
      <c r="A129" s="8" t="s">
        <v>114</v>
      </c>
    </row>
    <row r="132" spans="1:23" ht="13.5">
      <c r="A132" s="1"/>
      <c r="C132" s="16"/>
      <c r="D132" s="23"/>
      <c r="E132" s="31"/>
      <c r="F132" s="31"/>
      <c r="G132" s="31"/>
      <c r="H132" s="32"/>
      <c r="I132" s="31"/>
      <c r="J132" s="31"/>
      <c r="K132" s="31"/>
      <c r="L132" s="31"/>
      <c r="M132" s="33"/>
      <c r="N132" s="31"/>
      <c r="O132" s="31"/>
      <c r="P132" s="31"/>
      <c r="Q132" s="31"/>
      <c r="R132" s="34"/>
      <c r="S132" s="30"/>
      <c r="T132" s="1"/>
      <c r="U132" s="1"/>
      <c r="V132" s="1"/>
      <c r="W132" s="1"/>
    </row>
    <row r="133" spans="1:23" ht="13.5">
      <c r="A133" s="1"/>
      <c r="C133" s="16"/>
      <c r="D133" s="23"/>
      <c r="E133" s="31"/>
      <c r="F133" s="31"/>
      <c r="G133" s="31"/>
      <c r="H133" s="31"/>
      <c r="I133" s="31"/>
      <c r="J133" s="33"/>
      <c r="K133" s="32"/>
      <c r="L133" s="32"/>
      <c r="M133" s="32"/>
      <c r="N133" s="32"/>
      <c r="O133" s="32"/>
      <c r="P133" s="35"/>
      <c r="Q133" s="35"/>
      <c r="R133" s="34"/>
      <c r="S133" s="30"/>
      <c r="T133" s="1"/>
      <c r="U133" s="1"/>
      <c r="V133" s="1"/>
      <c r="W133" s="1"/>
    </row>
    <row r="134" spans="1:23" ht="13.5">
      <c r="A134" s="1"/>
      <c r="C134" s="16"/>
      <c r="D134" s="23"/>
      <c r="E134" s="31"/>
      <c r="F134" s="31"/>
      <c r="G134" s="31"/>
      <c r="H134" s="32"/>
      <c r="I134" s="31"/>
      <c r="J134" s="33"/>
      <c r="K134" s="32"/>
      <c r="L134" s="32"/>
      <c r="M134" s="32"/>
      <c r="N134" s="32"/>
      <c r="O134" s="32"/>
      <c r="P134" s="35"/>
      <c r="Q134" s="32"/>
      <c r="R134" s="34"/>
      <c r="S134" s="30"/>
      <c r="T134" s="1"/>
      <c r="U134" s="1"/>
      <c r="V134" s="1"/>
      <c r="W134" s="1"/>
    </row>
    <row r="135" spans="1:23" ht="13.5">
      <c r="A135" s="1"/>
      <c r="C135" s="16"/>
      <c r="D135" s="23"/>
      <c r="E135" s="31"/>
      <c r="F135" s="31"/>
      <c r="G135" s="31"/>
      <c r="H135" s="32"/>
      <c r="I135" s="33"/>
      <c r="J135" s="33"/>
      <c r="K135" s="32"/>
      <c r="L135" s="35"/>
      <c r="M135" s="35"/>
      <c r="N135" s="32"/>
      <c r="O135" s="36"/>
      <c r="P135" s="36"/>
      <c r="Q135" s="32"/>
      <c r="R135" s="34"/>
      <c r="S135" s="30"/>
      <c r="T135" s="1"/>
      <c r="U135" s="1"/>
      <c r="V135" s="1"/>
      <c r="W135" s="1"/>
    </row>
    <row r="136" spans="1:23" ht="13.5">
      <c r="A136" s="1"/>
      <c r="C136" s="16"/>
      <c r="D136" s="23"/>
      <c r="E136" s="31"/>
      <c r="F136" s="31"/>
      <c r="G136" s="31"/>
      <c r="H136" s="32"/>
      <c r="I136" s="31"/>
      <c r="J136" s="31"/>
      <c r="K136" s="32"/>
      <c r="L136" s="32"/>
      <c r="M136" s="32"/>
      <c r="N136" s="32"/>
      <c r="O136" s="32"/>
      <c r="P136" s="32"/>
      <c r="Q136" s="32"/>
      <c r="R136" s="34"/>
      <c r="S136" s="30"/>
      <c r="T136" s="1"/>
      <c r="U136" s="1"/>
      <c r="V136" s="1"/>
      <c r="W136" s="1"/>
    </row>
    <row r="137" spans="1:23" ht="13.5">
      <c r="A137" s="1"/>
      <c r="C137" s="16"/>
      <c r="D137" s="23"/>
      <c r="E137" s="31"/>
      <c r="F137" s="31"/>
      <c r="G137" s="31"/>
      <c r="H137" s="32"/>
      <c r="I137" s="31"/>
      <c r="J137" s="31"/>
      <c r="K137" s="32"/>
      <c r="L137" s="32"/>
      <c r="M137" s="32"/>
      <c r="N137" s="32"/>
      <c r="O137" s="32"/>
      <c r="P137" s="32"/>
      <c r="Q137" s="32"/>
      <c r="R137" s="34"/>
      <c r="S137" s="30"/>
      <c r="T137" s="1"/>
      <c r="U137" s="1"/>
      <c r="V137" s="1"/>
      <c r="W137" s="1"/>
    </row>
    <row r="138" spans="1:23" ht="13.5">
      <c r="A138" s="1"/>
      <c r="C138" s="16"/>
      <c r="D138" s="23"/>
      <c r="E138" s="31"/>
      <c r="F138" s="31"/>
      <c r="G138" s="31"/>
      <c r="H138" s="32"/>
      <c r="I138" s="31"/>
      <c r="J138" s="31"/>
      <c r="K138" s="32"/>
      <c r="L138" s="32"/>
      <c r="M138" s="32"/>
      <c r="N138" s="32"/>
      <c r="O138" s="32"/>
      <c r="P138" s="32"/>
      <c r="Q138" s="32"/>
      <c r="R138" s="34"/>
      <c r="S138" s="30"/>
      <c r="T138" s="1"/>
      <c r="U138" s="1"/>
      <c r="V138" s="1"/>
      <c r="W138" s="1"/>
    </row>
    <row r="139" spans="1:23" ht="13.5">
      <c r="A139" s="1"/>
      <c r="C139" s="16"/>
      <c r="D139" s="23"/>
      <c r="E139" s="31"/>
      <c r="F139" s="31"/>
      <c r="G139" s="31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4"/>
      <c r="S139" s="30"/>
      <c r="T139" s="1"/>
      <c r="U139" s="1"/>
      <c r="V139" s="1"/>
      <c r="W139" s="1"/>
    </row>
    <row r="140" spans="1:23" ht="13.5">
      <c r="A140" s="1"/>
      <c r="C140" s="16"/>
      <c r="D140" s="23"/>
      <c r="E140" s="31"/>
      <c r="F140" s="31"/>
      <c r="G140" s="31"/>
      <c r="H140" s="31"/>
      <c r="I140" s="31"/>
      <c r="J140" s="31"/>
      <c r="K140" s="32"/>
      <c r="L140" s="31"/>
      <c r="M140" s="31"/>
      <c r="N140" s="31"/>
      <c r="O140" s="32"/>
      <c r="P140" s="32"/>
      <c r="Q140" s="32"/>
      <c r="R140" s="34"/>
      <c r="S140" s="30"/>
      <c r="T140" s="1"/>
      <c r="U140" s="1"/>
      <c r="V140" s="1"/>
      <c r="W140" s="1"/>
    </row>
    <row r="141" spans="1:23" ht="13.5">
      <c r="A141" s="1"/>
      <c r="C141" s="17"/>
      <c r="D141" s="24"/>
      <c r="E141" s="37"/>
      <c r="F141" s="37"/>
      <c r="G141" s="37"/>
      <c r="H141" s="31"/>
      <c r="I141" s="31"/>
      <c r="J141" s="31"/>
      <c r="K141" s="32"/>
      <c r="L141" s="32"/>
      <c r="M141" s="31"/>
      <c r="N141" s="31"/>
      <c r="O141" s="32"/>
      <c r="P141" s="32"/>
      <c r="Q141" s="32"/>
      <c r="S141" s="30"/>
      <c r="T141" s="1"/>
      <c r="U141" s="1"/>
      <c r="V141" s="1"/>
      <c r="W141" s="1"/>
    </row>
    <row r="142" spans="1:23" ht="13.5">
      <c r="A142" s="1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S142" s="30"/>
      <c r="T142" s="1"/>
      <c r="U142" s="1"/>
      <c r="V142" s="1"/>
      <c r="W142" s="1"/>
    </row>
    <row r="143" spans="1:23" ht="13.5">
      <c r="A143" s="1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S143" s="30"/>
      <c r="T143" s="1"/>
      <c r="U143" s="1"/>
      <c r="V143" s="1"/>
      <c r="W143" s="1"/>
    </row>
    <row r="144" spans="1:23" ht="13.5">
      <c r="A144" s="1"/>
      <c r="H144" s="31"/>
      <c r="I144" s="31"/>
      <c r="J144" s="31"/>
      <c r="S144" s="30"/>
      <c r="T144" s="1"/>
      <c r="U144" s="1"/>
      <c r="V144" s="1"/>
      <c r="W144" s="1"/>
    </row>
    <row r="145" spans="1:23" ht="13.5">
      <c r="A145" s="1"/>
      <c r="H145" s="31"/>
      <c r="I145" s="31"/>
      <c r="J145" s="31"/>
      <c r="S145" s="30"/>
      <c r="T145" s="1"/>
      <c r="U145" s="1"/>
      <c r="V145" s="1"/>
      <c r="W145" s="1"/>
    </row>
    <row r="146" spans="1:23" ht="13.5">
      <c r="A146" s="1"/>
      <c r="H146" s="31"/>
      <c r="I146" s="31"/>
      <c r="J146" s="31"/>
      <c r="S146" s="30"/>
      <c r="T146" s="1"/>
      <c r="U146" s="1"/>
      <c r="V146" s="1"/>
      <c r="W146" s="1"/>
    </row>
    <row r="147" spans="1:23" ht="13.5">
      <c r="A147" s="1"/>
      <c r="H147" s="31"/>
      <c r="I147" s="31"/>
      <c r="J147" s="31"/>
      <c r="S147" s="30"/>
      <c r="T147" s="1"/>
      <c r="U147" s="1"/>
      <c r="V147" s="1"/>
      <c r="W147" s="1"/>
    </row>
    <row r="148" spans="1:23" ht="13.5">
      <c r="A148" s="1"/>
      <c r="H148" s="31"/>
      <c r="I148" s="31"/>
      <c r="J148" s="31"/>
      <c r="S148" s="30"/>
      <c r="T148" s="1"/>
      <c r="U148" s="1"/>
      <c r="V148" s="1"/>
      <c r="W148" s="1"/>
    </row>
    <row r="149" spans="1:23" ht="13.5">
      <c r="A149" s="1"/>
      <c r="H149" s="31"/>
      <c r="I149" s="31"/>
      <c r="J149" s="31"/>
      <c r="S149" s="30"/>
      <c r="T149" s="1"/>
      <c r="U149" s="1"/>
      <c r="V149" s="1"/>
      <c r="W149" s="1"/>
    </row>
  </sheetData>
  <sheetProtection/>
  <mergeCells count="81">
    <mergeCell ref="D27:D28"/>
    <mergeCell ref="D44:D45"/>
    <mergeCell ref="D66:D67"/>
    <mergeCell ref="D82:D83"/>
    <mergeCell ref="D85:D86"/>
    <mergeCell ref="D103:D104"/>
    <mergeCell ref="U109:U110"/>
    <mergeCell ref="U107:U108"/>
    <mergeCell ref="C103:C104"/>
    <mergeCell ref="A8:F8"/>
    <mergeCell ref="A2:S2"/>
    <mergeCell ref="C9:C10"/>
    <mergeCell ref="B9:B10"/>
    <mergeCell ref="A9:A10"/>
    <mergeCell ref="A6:K6"/>
    <mergeCell ref="A4:K4"/>
    <mergeCell ref="A5:K5"/>
    <mergeCell ref="U87:U88"/>
    <mergeCell ref="U100:U101"/>
    <mergeCell ref="A103:A104"/>
    <mergeCell ref="U9:U10"/>
    <mergeCell ref="U89:U91"/>
    <mergeCell ref="E9:G9"/>
    <mergeCell ref="H9:K9"/>
    <mergeCell ref="D17:D18"/>
    <mergeCell ref="D19:D20"/>
    <mergeCell ref="U97:U99"/>
    <mergeCell ref="N123:P123"/>
    <mergeCell ref="T9:T10"/>
    <mergeCell ref="T87:T88"/>
    <mergeCell ref="T89:T91"/>
    <mergeCell ref="T107:T108"/>
    <mergeCell ref="T109:T110"/>
    <mergeCell ref="T100:T101"/>
    <mergeCell ref="P9:S9"/>
    <mergeCell ref="L9:O9"/>
    <mergeCell ref="A13:A14"/>
    <mergeCell ref="C13:C14"/>
    <mergeCell ref="A15:A16"/>
    <mergeCell ref="C15:C16"/>
    <mergeCell ref="A17:A18"/>
    <mergeCell ref="C17:C18"/>
    <mergeCell ref="A19:A20"/>
    <mergeCell ref="C19:C20"/>
    <mergeCell ref="A23:A24"/>
    <mergeCell ref="C23:C24"/>
    <mergeCell ref="A27:A28"/>
    <mergeCell ref="C27:C28"/>
    <mergeCell ref="A25:A26"/>
    <mergeCell ref="C25:C26"/>
    <mergeCell ref="A30:A31"/>
    <mergeCell ref="C30:C31"/>
    <mergeCell ref="A38:A39"/>
    <mergeCell ref="C38:C39"/>
    <mergeCell ref="A44:A45"/>
    <mergeCell ref="C44:C45"/>
    <mergeCell ref="A40:A41"/>
    <mergeCell ref="A62:A63"/>
    <mergeCell ref="C62:C63"/>
    <mergeCell ref="A66:A67"/>
    <mergeCell ref="C66:C67"/>
    <mergeCell ref="A79:A80"/>
    <mergeCell ref="C79:C80"/>
    <mergeCell ref="A112:A114"/>
    <mergeCell ref="A82:A83"/>
    <mergeCell ref="C82:C83"/>
    <mergeCell ref="A85:A86"/>
    <mergeCell ref="C85:C86"/>
    <mergeCell ref="A99:A100"/>
    <mergeCell ref="C99:C100"/>
    <mergeCell ref="A101:A102"/>
    <mergeCell ref="A50:A51"/>
    <mergeCell ref="C50:C51"/>
    <mergeCell ref="A89:A90"/>
    <mergeCell ref="C89:C90"/>
    <mergeCell ref="A97:A98"/>
    <mergeCell ref="C97:C98"/>
    <mergeCell ref="A91:A92"/>
    <mergeCell ref="C91:C92"/>
    <mergeCell ref="A95:A96"/>
    <mergeCell ref="C95:C96"/>
  </mergeCells>
  <printOptions/>
  <pageMargins left="0.35433070866141736" right="0.3937007874015748" top="0.7874015748031497" bottom="0.3937007874015748" header="0" footer="0"/>
  <pageSetup fitToHeight="0" fitToWidth="1" horizontalDpi="600" verticalDpi="600" orientation="landscape" paperSize="9" scale="46" r:id="rId1"/>
  <rowBreaks count="1" manualBreakCount="1">
    <brk id="7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A12" sqref="A12"/>
    </sheetView>
  </sheetViews>
  <sheetFormatPr defaultColWidth="9.140625" defaultRowHeight="15"/>
  <cols>
    <col min="1" max="1" width="11.00390625" style="0" customWidth="1"/>
    <col min="2" max="2" width="12.8515625" style="0" customWidth="1"/>
    <col min="3" max="3" width="13.57421875" style="0" customWidth="1"/>
    <col min="4" max="4" width="13.421875" style="0" customWidth="1"/>
    <col min="5" max="5" width="13.8515625" style="0" customWidth="1"/>
    <col min="6" max="6" width="12.8515625" style="0" customWidth="1"/>
    <col min="7" max="7" width="16.00390625" style="0" customWidth="1"/>
    <col min="8" max="8" width="14.28125" style="0" customWidth="1"/>
    <col min="9" max="9" width="15.00390625" style="0" customWidth="1"/>
    <col min="10" max="10" width="17.28125" style="0" customWidth="1"/>
  </cols>
  <sheetData>
    <row r="2" spans="2:8" ht="14.25">
      <c r="B2" t="s">
        <v>62</v>
      </c>
      <c r="E2" t="s">
        <v>63</v>
      </c>
      <c r="H2" t="s">
        <v>64</v>
      </c>
    </row>
    <row r="3" spans="2:10" ht="14.25">
      <c r="B3" t="s">
        <v>59</v>
      </c>
      <c r="C3" t="s">
        <v>60</v>
      </c>
      <c r="D3" t="s">
        <v>61</v>
      </c>
      <c r="E3" t="s">
        <v>59</v>
      </c>
      <c r="F3" t="s">
        <v>60</v>
      </c>
      <c r="G3" t="s">
        <v>61</v>
      </c>
      <c r="H3" t="s">
        <v>59</v>
      </c>
      <c r="I3" t="s">
        <v>60</v>
      </c>
      <c r="J3" t="s">
        <v>61</v>
      </c>
    </row>
    <row r="4" spans="1:10" ht="14.25">
      <c r="A4" t="s">
        <v>65</v>
      </c>
      <c r="B4" t="s">
        <v>66</v>
      </c>
      <c r="C4" t="s">
        <v>67</v>
      </c>
      <c r="D4" t="s">
        <v>68</v>
      </c>
      <c r="E4" t="s">
        <v>69</v>
      </c>
      <c r="F4" t="s">
        <v>70</v>
      </c>
      <c r="G4" t="s">
        <v>71</v>
      </c>
      <c r="H4" t="s">
        <v>72</v>
      </c>
      <c r="I4" t="s">
        <v>73</v>
      </c>
      <c r="J4" t="s">
        <v>74</v>
      </c>
    </row>
    <row r="5" spans="1:10" ht="14.25">
      <c r="A5">
        <v>55010201</v>
      </c>
      <c r="B5" s="12">
        <f>SUM(C5:D5)</f>
        <v>2091020.41</v>
      </c>
      <c r="C5" s="12">
        <v>540100</v>
      </c>
      <c r="D5" s="12">
        <v>1550920.41</v>
      </c>
      <c r="E5" s="12">
        <f>SUM(F5:G5)</f>
        <v>2046000</v>
      </c>
      <c r="F5" s="12">
        <v>528471.46</v>
      </c>
      <c r="G5" s="12">
        <v>1517528.54</v>
      </c>
      <c r="H5" s="12">
        <f>#N/A</f>
        <v>2046000</v>
      </c>
      <c r="I5" s="12">
        <v>528471.46</v>
      </c>
      <c r="J5" s="12">
        <v>1517528.54</v>
      </c>
    </row>
    <row r="6" spans="1:10" ht="14.25">
      <c r="A6">
        <v>55040101</v>
      </c>
      <c r="B6" s="12">
        <f>SUM(C6:D6)</f>
        <v>10724285.72</v>
      </c>
      <c r="C6" s="12">
        <v>5254900</v>
      </c>
      <c r="D6" s="12">
        <v>5469385.720000001</v>
      </c>
      <c r="E6" s="12">
        <f>#N/A</f>
        <v>10724285.72</v>
      </c>
      <c r="F6" s="12">
        <v>5254900</v>
      </c>
      <c r="G6" s="12">
        <v>5469385.720000001</v>
      </c>
      <c r="H6" s="12">
        <f>#N/A</f>
        <v>5469385.720000001</v>
      </c>
      <c r="I6" s="12"/>
      <c r="J6" s="12">
        <v>5469385.720000001</v>
      </c>
    </row>
    <row r="7" spans="1:10" ht="14.25">
      <c r="A7">
        <v>55040101</v>
      </c>
      <c r="B7" s="12">
        <f>SUM(C7:D7)</f>
        <v>6781428.58</v>
      </c>
      <c r="C7" s="12">
        <v>3322900</v>
      </c>
      <c r="D7" s="12">
        <v>3458528.58</v>
      </c>
      <c r="E7" s="12">
        <f>#N/A</f>
        <v>6781428.58</v>
      </c>
      <c r="F7" s="12">
        <v>3322900</v>
      </c>
      <c r="G7" s="12">
        <v>3458528.58</v>
      </c>
      <c r="H7" s="12">
        <f>#N/A</f>
        <v>3458528.58</v>
      </c>
      <c r="I7" s="12"/>
      <c r="J7" s="12">
        <v>3458528.58</v>
      </c>
    </row>
    <row r="8" spans="2:10" ht="14.25">
      <c r="B8" s="12">
        <f>#N/A</f>
        <v>0</v>
      </c>
      <c r="C8" s="12"/>
      <c r="D8" s="12"/>
      <c r="E8" s="12">
        <f>#N/A</f>
        <v>0</v>
      </c>
      <c r="F8" s="12"/>
      <c r="G8" s="12"/>
      <c r="H8" s="12">
        <f>#N/A</f>
        <v>0</v>
      </c>
      <c r="I8" s="12"/>
      <c r="J8" s="12"/>
    </row>
    <row r="9" spans="1:10" ht="14.25">
      <c r="A9">
        <v>55050506</v>
      </c>
      <c r="B9" s="12">
        <f>#N/A</f>
        <v>550000</v>
      </c>
      <c r="C9" s="12">
        <v>550000</v>
      </c>
      <c r="D9" s="12"/>
      <c r="E9" s="12">
        <f>#N/A</f>
        <v>550000</v>
      </c>
      <c r="F9" s="12">
        <v>550000</v>
      </c>
      <c r="G9" s="12"/>
      <c r="H9" s="12">
        <f>#N/A</f>
        <v>550000</v>
      </c>
      <c r="I9" s="12">
        <v>550000</v>
      </c>
      <c r="J9" s="12"/>
    </row>
    <row r="10" spans="1:10" ht="14.25">
      <c r="A10">
        <v>55050506</v>
      </c>
      <c r="B10" s="12">
        <f>#N/A</f>
        <v>400000</v>
      </c>
      <c r="C10" s="12">
        <v>400000</v>
      </c>
      <c r="D10" s="12"/>
      <c r="E10" s="12">
        <f>#N/A</f>
        <v>0</v>
      </c>
      <c r="F10" s="12"/>
      <c r="G10" s="12"/>
      <c r="H10" s="12">
        <f>#N/A</f>
        <v>0</v>
      </c>
      <c r="I10" s="12"/>
      <c r="J10" s="12"/>
    </row>
    <row r="11" spans="2:10" ht="14.25">
      <c r="B11" s="12">
        <f>#N/A</f>
        <v>0</v>
      </c>
      <c r="C11" s="12"/>
      <c r="D11" s="12"/>
      <c r="E11" s="12">
        <f>#N/A</f>
        <v>0</v>
      </c>
      <c r="F11" s="12"/>
      <c r="G11" s="12"/>
      <c r="H11" s="12">
        <f>#N/A</f>
        <v>0</v>
      </c>
      <c r="I11" s="12"/>
      <c r="J11" s="12"/>
    </row>
    <row r="12" spans="2:10" ht="14.25">
      <c r="B12" s="12">
        <f>#N/A</f>
        <v>0</v>
      </c>
      <c r="C12" s="12"/>
      <c r="D12" s="12"/>
      <c r="E12" s="12">
        <f>#N/A</f>
        <v>0</v>
      </c>
      <c r="F12" s="12"/>
      <c r="G12" s="12"/>
      <c r="H12" s="12">
        <f>#N/A</f>
        <v>0</v>
      </c>
      <c r="I12" s="12"/>
      <c r="J12" s="12"/>
    </row>
    <row r="13" spans="2:10" ht="14.25">
      <c r="B13" s="12">
        <f>#N/A</f>
        <v>0</v>
      </c>
      <c r="C13" s="12"/>
      <c r="D13" s="12"/>
      <c r="E13" s="12">
        <f>#N/A</f>
        <v>0</v>
      </c>
      <c r="F13" s="12"/>
      <c r="G13" s="12"/>
      <c r="H13" s="12">
        <f>#N/A</f>
        <v>0</v>
      </c>
      <c r="I13" s="12"/>
      <c r="J13" s="12"/>
    </row>
    <row r="14" spans="2:10" ht="14.25">
      <c r="B14" s="12">
        <f>#N/A</f>
        <v>0</v>
      </c>
      <c r="C14" s="12"/>
      <c r="D14" s="12"/>
      <c r="E14" s="12">
        <f>#N/A</f>
        <v>0</v>
      </c>
      <c r="F14" s="12"/>
      <c r="G14" s="12"/>
      <c r="H14" s="12">
        <f>#N/A</f>
        <v>0</v>
      </c>
      <c r="I14" s="12"/>
      <c r="J14" s="12"/>
    </row>
    <row r="15" spans="2:10" ht="14.25">
      <c r="B15" s="12">
        <f>#N/A</f>
        <v>0</v>
      </c>
      <c r="C15" s="12"/>
      <c r="D15" s="12"/>
      <c r="E15" s="12">
        <f>#N/A</f>
        <v>0</v>
      </c>
      <c r="F15" s="12"/>
      <c r="G15" s="12"/>
      <c r="H15" s="12">
        <f>#N/A</f>
        <v>0</v>
      </c>
      <c r="I15" s="12"/>
      <c r="J15" s="12"/>
    </row>
    <row r="16" spans="2:10" ht="14.25">
      <c r="B16" s="12">
        <f>#N/A</f>
        <v>0</v>
      </c>
      <c r="C16" s="12"/>
      <c r="D16" s="12"/>
      <c r="E16" s="12">
        <f>#N/A</f>
        <v>0</v>
      </c>
      <c r="F16" s="12"/>
      <c r="G16" s="12"/>
      <c r="H16" s="12">
        <f>#N/A</f>
        <v>0</v>
      </c>
      <c r="I16" s="12"/>
      <c r="J16" s="12"/>
    </row>
    <row r="17" spans="2:10" ht="14.25">
      <c r="B17" s="12">
        <f>#N/A</f>
        <v>0</v>
      </c>
      <c r="C17" s="12"/>
      <c r="D17" s="12"/>
      <c r="E17" s="12">
        <f>#N/A</f>
        <v>0</v>
      </c>
      <c r="F17" s="12"/>
      <c r="G17" s="12"/>
      <c r="H17" s="12">
        <f>#N/A</f>
        <v>0</v>
      </c>
      <c r="I17" s="12"/>
      <c r="J17" s="12"/>
    </row>
    <row r="18" spans="2:10" ht="14.25">
      <c r="B18" s="12">
        <f>#N/A</f>
        <v>0</v>
      </c>
      <c r="C18" s="12"/>
      <c r="D18" s="12"/>
      <c r="E18" s="12">
        <f>#N/A</f>
        <v>0</v>
      </c>
      <c r="F18" s="12"/>
      <c r="G18" s="12"/>
      <c r="H18" s="12">
        <f>#N/A</f>
        <v>0</v>
      </c>
      <c r="I18" s="12"/>
      <c r="J18" s="12"/>
    </row>
    <row r="19" spans="2:10" ht="14.25">
      <c r="B19" s="12">
        <f>#N/A</f>
        <v>0</v>
      </c>
      <c r="C19" s="12"/>
      <c r="D19" s="12"/>
      <c r="E19" s="12">
        <f>#N/A</f>
        <v>0</v>
      </c>
      <c r="F19" s="12"/>
      <c r="G19" s="12"/>
      <c r="H19" s="12">
        <f>#N/A</f>
        <v>0</v>
      </c>
      <c r="I19" s="12"/>
      <c r="J19" s="12"/>
    </row>
    <row r="20" spans="2:10" ht="14.25">
      <c r="B20" s="12">
        <f>#N/A</f>
        <v>0</v>
      </c>
      <c r="C20" s="12"/>
      <c r="D20" s="12"/>
      <c r="E20" s="12">
        <f>#N/A</f>
        <v>0</v>
      </c>
      <c r="F20" s="12"/>
      <c r="G20" s="12"/>
      <c r="H20" s="12">
        <f>#N/A</f>
        <v>0</v>
      </c>
      <c r="I20" s="12"/>
      <c r="J20" s="12"/>
    </row>
    <row r="21" spans="2:10" ht="14.25">
      <c r="B21" s="12">
        <f>#N/A</f>
        <v>0</v>
      </c>
      <c r="C21" s="12"/>
      <c r="D21" s="12"/>
      <c r="E21" s="12">
        <f>#N/A</f>
        <v>0</v>
      </c>
      <c r="F21" s="12"/>
      <c r="G21" s="12"/>
      <c r="H21" s="12">
        <f>#N/A</f>
        <v>0</v>
      </c>
      <c r="I21" s="12"/>
      <c r="J21" s="12"/>
    </row>
    <row r="22" spans="2:10" ht="14.25">
      <c r="B22" s="12">
        <f>#N/A</f>
        <v>0</v>
      </c>
      <c r="C22" s="12"/>
      <c r="D22" s="12"/>
      <c r="E22" s="12">
        <f>#N/A</f>
        <v>0</v>
      </c>
      <c r="F22" s="12"/>
      <c r="G22" s="12"/>
      <c r="H22" s="12">
        <f>#N/A</f>
        <v>0</v>
      </c>
      <c r="I22" s="12"/>
      <c r="J22" s="12"/>
    </row>
    <row r="23" spans="2:10" ht="14.25">
      <c r="B23" s="12">
        <f>#N/A</f>
        <v>0</v>
      </c>
      <c r="C23" s="12"/>
      <c r="D23" s="12"/>
      <c r="E23" s="12">
        <f>#N/A</f>
        <v>0</v>
      </c>
      <c r="F23" s="12"/>
      <c r="G23" s="12"/>
      <c r="H23" s="12">
        <f>#N/A</f>
        <v>0</v>
      </c>
      <c r="I23" s="12"/>
      <c r="J23" s="12"/>
    </row>
    <row r="24" spans="2:10" ht="14.25">
      <c r="B24" s="12">
        <f>#N/A</f>
        <v>0</v>
      </c>
      <c r="C24" s="12"/>
      <c r="D24" s="12"/>
      <c r="E24" s="12">
        <f>#N/A</f>
        <v>0</v>
      </c>
      <c r="F24" s="12"/>
      <c r="G24" s="12"/>
      <c r="H24" s="12">
        <f>#N/A</f>
        <v>0</v>
      </c>
      <c r="I24" s="12"/>
      <c r="J24" s="12"/>
    </row>
    <row r="25" spans="2:10" ht="15.75" customHeight="1">
      <c r="B25" s="12">
        <f>SUM(B5:B24)</f>
        <v>20546734.71</v>
      </c>
      <c r="C25" s="12">
        <f>SUM(C5:C24)</f>
        <v>10067900</v>
      </c>
      <c r="D25" s="12">
        <f>#N/A</f>
        <v>10478834.71</v>
      </c>
      <c r="E25" s="12">
        <f>#N/A</f>
        <v>20101714.3</v>
      </c>
      <c r="F25" s="12">
        <f>#N/A</f>
        <v>9656271.46</v>
      </c>
      <c r="G25" s="12">
        <f>#N/A</f>
        <v>10445442.84</v>
      </c>
      <c r="H25" s="12">
        <f>#N/A</f>
        <v>11523914.3</v>
      </c>
      <c r="I25" s="12">
        <f>#N/A</f>
        <v>1078471.46</v>
      </c>
      <c r="J25" s="12">
        <f>#N/A</f>
        <v>10445442.84</v>
      </c>
    </row>
    <row r="26" spans="2:10" ht="14.25">
      <c r="B26" s="12">
        <f>SUBTOTAL(109,B5:B25)</f>
        <v>41093469.42</v>
      </c>
      <c r="C26" s="12">
        <f>SUBTOTAL(109,C5:C25)</f>
        <v>20135800</v>
      </c>
      <c r="D26" s="12">
        <f>SUBTOTAL(109,D5:D25)</f>
        <v>20957669.42</v>
      </c>
      <c r="E26" s="12">
        <f>#N/A</f>
        <v>40203428.6</v>
      </c>
      <c r="F26" s="12">
        <f>#N/A</f>
        <v>19312542.92</v>
      </c>
      <c r="G26" s="12">
        <f>#N/A</f>
        <v>20890885.68</v>
      </c>
      <c r="H26" s="12">
        <f>#N/A</f>
        <v>23047828.6</v>
      </c>
      <c r="I26" s="12">
        <f>#N/A</f>
        <v>2156942.92</v>
      </c>
      <c r="J26" s="12">
        <f>#N/A</f>
        <v>20890885.68</v>
      </c>
    </row>
    <row r="30" spans="4:6" ht="14.25">
      <c r="D30">
        <v>10724285.72</v>
      </c>
      <c r="E30">
        <v>5254900</v>
      </c>
      <c r="F30">
        <v>5469385.720000001</v>
      </c>
    </row>
    <row r="31" spans="4:6" ht="14.25">
      <c r="D31">
        <v>6781428.58</v>
      </c>
      <c r="E31">
        <v>3322900</v>
      </c>
      <c r="F31">
        <v>3458528.58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2023-04-07T06:32:59Z</dcterms:modified>
  <cp:category/>
  <cp:version/>
  <cp:contentType/>
  <cp:contentStatus/>
</cp:coreProperties>
</file>